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3'!$A$1:$W$65</definedName>
  </definedNames>
  <calcPr calcId="114210" fullCalcOnLoad="1"/>
</workbook>
</file>

<file path=xl/calcChain.xml><?xml version="1.0" encoding="utf-8"?>
<calcChain xmlns="http://schemas.openxmlformats.org/spreadsheetml/2006/main">
  <c r="M9" i="2"/>
  <c r="J9"/>
  <c r="L9"/>
  <c r="D41" i="4"/>
  <c r="V40"/>
  <c r="D40"/>
  <c r="U40"/>
  <c r="T40"/>
  <c r="P40"/>
  <c r="L40"/>
  <c r="I40"/>
  <c r="O9" i="2"/>
  <c r="P9"/>
  <c r="N9"/>
  <c r="D50" i="4"/>
  <c r="D51"/>
  <c r="D49"/>
  <c r="U49"/>
  <c r="D46"/>
  <c r="D47"/>
  <c r="D48"/>
  <c r="D45"/>
  <c r="D43"/>
  <c r="D42"/>
  <c r="D39"/>
  <c r="D33"/>
  <c r="D34"/>
  <c r="D35"/>
  <c r="D36"/>
  <c r="D37"/>
  <c r="D38"/>
  <c r="D27"/>
  <c r="I27"/>
  <c r="L27"/>
  <c r="P27"/>
  <c r="U27"/>
  <c r="V27"/>
  <c r="T27"/>
  <c r="D28"/>
  <c r="D29"/>
  <c r="D30"/>
  <c r="D31"/>
  <c r="V31"/>
  <c r="U31"/>
  <c r="T31"/>
  <c r="P31"/>
  <c r="L31"/>
  <c r="I31"/>
  <c r="V51"/>
  <c r="U51"/>
  <c r="T51"/>
  <c r="P51"/>
  <c r="L51"/>
  <c r="I51"/>
  <c r="V46"/>
  <c r="U46"/>
  <c r="T46"/>
  <c r="P46"/>
  <c r="L46"/>
  <c r="I46"/>
  <c r="V37"/>
  <c r="U37"/>
  <c r="T37"/>
  <c r="P37"/>
  <c r="L37"/>
  <c r="I37"/>
  <c r="L19" i="3"/>
  <c r="I19"/>
  <c r="S18"/>
  <c r="R18"/>
  <c r="Q18"/>
  <c r="P18"/>
  <c r="L18"/>
  <c r="I18"/>
  <c r="V50" i="4"/>
  <c r="U50"/>
  <c r="T50"/>
  <c r="P50"/>
  <c r="L50"/>
  <c r="I50"/>
  <c r="V36"/>
  <c r="U36"/>
  <c r="T36"/>
  <c r="P36"/>
  <c r="L36"/>
  <c r="I36"/>
  <c r="V45"/>
  <c r="U45"/>
  <c r="T45"/>
  <c r="P45"/>
  <c r="L45"/>
  <c r="I45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2" i="4"/>
  <c r="D32"/>
  <c r="U32"/>
  <c r="T32"/>
  <c r="P32"/>
  <c r="L32"/>
  <c r="I32"/>
  <c r="J52"/>
  <c r="L43"/>
  <c r="L44"/>
  <c r="P43"/>
  <c r="P44"/>
  <c r="U43"/>
  <c r="T43"/>
  <c r="V29"/>
  <c r="U29"/>
  <c r="T29"/>
  <c r="P29"/>
  <c r="L29"/>
  <c r="I29"/>
  <c r="N52"/>
  <c r="O52"/>
  <c r="V48"/>
  <c r="U48"/>
  <c r="T48"/>
  <c r="P48"/>
  <c r="L48"/>
  <c r="I48"/>
  <c r="V41"/>
  <c r="U41"/>
  <c r="P41"/>
  <c r="L41"/>
  <c r="I41"/>
  <c r="V34"/>
  <c r="U34"/>
  <c r="T34"/>
  <c r="P34"/>
  <c r="L34"/>
  <c r="I34"/>
  <c r="U47"/>
  <c r="V47"/>
  <c r="P47"/>
  <c r="L47"/>
  <c r="I47"/>
  <c r="O10" i="2"/>
  <c r="P10"/>
  <c r="N10"/>
  <c r="N11"/>
  <c r="I42" i="4"/>
  <c r="L42"/>
  <c r="P42"/>
  <c r="U42"/>
  <c r="V42"/>
  <c r="T42"/>
  <c r="D44"/>
  <c r="I44"/>
  <c r="U44"/>
  <c r="V44"/>
  <c r="T44"/>
  <c r="V35"/>
  <c r="U35"/>
  <c r="U38"/>
  <c r="P33"/>
  <c r="P35"/>
  <c r="P38"/>
  <c r="L33"/>
  <c r="L35"/>
  <c r="L38"/>
  <c r="I33"/>
  <c r="I35"/>
  <c r="I38"/>
  <c r="T41"/>
  <c r="T47"/>
  <c r="T35"/>
  <c r="U39"/>
  <c r="I39"/>
  <c r="L39"/>
  <c r="P39"/>
  <c r="V39"/>
  <c r="V33"/>
  <c r="U33"/>
  <c r="T39"/>
  <c r="T33"/>
  <c r="O11" i="2"/>
  <c r="F52" i="4"/>
  <c r="G52"/>
  <c r="H52"/>
  <c r="K52"/>
  <c r="M52"/>
  <c r="Q52"/>
  <c r="R52"/>
  <c r="S52"/>
  <c r="W52"/>
  <c r="E52"/>
  <c r="U16"/>
  <c r="D14"/>
  <c r="U14"/>
  <c r="D9" i="3"/>
  <c r="I9"/>
  <c r="L9"/>
  <c r="D10"/>
  <c r="I10"/>
  <c r="L10"/>
  <c r="D11"/>
  <c r="Q11"/>
  <c r="I11"/>
  <c r="L11"/>
  <c r="D12"/>
  <c r="Q12"/>
  <c r="I12"/>
  <c r="L12"/>
  <c r="V38" i="4"/>
  <c r="T38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54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54"/>
  <c r="D17"/>
  <c r="Q54"/>
  <c r="K54"/>
  <c r="I17"/>
  <c r="V17"/>
  <c r="R14" i="3"/>
  <c r="S14"/>
  <c r="S24"/>
  <c r="P11"/>
  <c r="D14"/>
  <c r="V52" i="4"/>
  <c r="P24"/>
  <c r="V24"/>
  <c r="D52"/>
  <c r="D54"/>
  <c r="P10" i="3"/>
  <c r="L24"/>
  <c r="V18" i="7"/>
  <c r="I11" i="2"/>
  <c r="H11"/>
  <c r="Q14" i="3"/>
  <c r="I24"/>
  <c r="G54" i="4"/>
  <c r="W54"/>
  <c r="G18" i="7"/>
  <c r="P12" i="3"/>
  <c r="J24"/>
  <c r="B7" i="1"/>
  <c r="B5"/>
  <c r="L52" i="4"/>
  <c r="R22" i="3"/>
  <c r="R24"/>
  <c r="U28" i="4"/>
  <c r="T28"/>
  <c r="P52"/>
  <c r="P54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54" i="4"/>
  <c r="R54"/>
  <c r="H54"/>
  <c r="N54"/>
  <c r="S54"/>
  <c r="M54"/>
  <c r="J54"/>
  <c r="T15"/>
  <c r="I52"/>
  <c r="B12" i="1"/>
  <c r="W14" i="7"/>
  <c r="W18"/>
  <c r="V54" i="4"/>
  <c r="T17"/>
  <c r="P14" i="3"/>
  <c r="P24"/>
  <c r="L54" i="4"/>
  <c r="U52"/>
  <c r="U54"/>
  <c r="B26" i="1"/>
  <c r="T52" i="4"/>
  <c r="T24"/>
  <c r="B13" i="1"/>
  <c r="B10"/>
  <c r="I54" i="4"/>
  <c r="Q24" i="3"/>
  <c r="B19" i="1"/>
  <c r="B14"/>
  <c r="T54" i="4"/>
  <c r="B27" i="1"/>
  <c r="B24"/>
</calcChain>
</file>

<file path=xl/sharedStrings.xml><?xml version="1.0" encoding="utf-8"?>
<sst xmlns="http://schemas.openxmlformats.org/spreadsheetml/2006/main" count="357" uniqueCount="228">
  <si>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</si>
  <si>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</si>
  <si>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</si>
  <si>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</si>
  <si>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</si>
  <si>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</si>
  <si>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</si>
  <si>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</si>
  <si>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</si>
  <si>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</si>
  <si>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</si>
  <si>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</si>
  <si>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</si>
  <si>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</si>
  <si>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</si>
  <si>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</si>
  <si>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</si>
  <si>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</si>
  <si>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</si>
  <si>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</si>
  <si>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</si>
  <si>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</si>
  <si>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</si>
  <si>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</si>
  <si>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</si>
  <si>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</si>
  <si>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</si>
  <si>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</si>
  <si>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</si>
  <si>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</si>
  <si>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</si>
  <si>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</si>
  <si>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</si>
  <si>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</si>
  <si>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</si>
  <si>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</si>
  <si>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</si>
  <si>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</si>
  <si>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</si>
  <si>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</si>
  <si>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</si>
  <si>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</si>
  <si>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</si>
  <si>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</si>
  <si>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</si>
  <si>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</si>
  <si>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</si>
  <si>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</si>
  <si>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</si>
  <si>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</si>
  <si>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</si>
  <si>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</si>
  <si>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</si>
  <si>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</si>
  <si>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</si>
  <si>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</si>
  <si>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</si>
  <si>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</si>
  <si>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</si>
  <si>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</si>
  <si>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</si>
  <si>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t>Информация о задолженности по бюджетным кредитам юридическим лиам, выданным из бюджета Каневского района по состоянию на 01.03.2021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</si>
  <si>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апреля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</si>
  <si>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апреля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</si>
  <si>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апреля  2021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</si>
  <si>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апреля  2021  года</t>
  </si>
  <si>
    <t>Договор №1 от 16.03.2021</t>
  </si>
  <si>
    <t xml:space="preserve">1 000 000,00 до 01.10.2021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</si>
  <si>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</si>
  <si>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</si>
  <si>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</si>
  <si>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</si>
  <si>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</si>
  <si>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</si>
  <si>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</si>
  <si>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</si>
  <si>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</si>
  <si>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</si>
  <si>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</si>
  <si>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</si>
  <si>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</si>
  <si>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</si>
  <si>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</si>
  <si>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</si>
  <si>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</si>
  <si>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</si>
  <si>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</si>
  <si>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</si>
  <si>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</si>
  <si>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</si>
  <si>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</si>
  <si>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</si>
  <si>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</si>
  <si>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</si>
  <si>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</si>
  <si>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</si>
  <si>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</si>
  <si>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</si>
  <si>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</si>
  <si>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</si>
  <si>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</si>
  <si>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</si>
  <si>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</si>
  <si>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</si>
  <si>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</si>
  <si>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</si>
  <si>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</si>
  <si>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</si>
  <si>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</si>
  <si>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</si>
  <si>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</si>
  <si>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</si>
  <si>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</si>
  <si>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</si>
  <si>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</si>
  <si>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</si>
  <si>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</si>
  <si>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</si>
  <si>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</si>
  <si>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</si>
  <si>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</si>
  <si>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</si>
  <si>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</si>
  <si>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</si>
  <si>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</si>
  <si>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</si>
  <si>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</si>
  <si>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</si>
  <si>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</si>
  <si>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</si>
  <si>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</si>
  <si>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</si>
  <si>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</si>
  <si>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</si>
  <si>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</si>
  <si>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</si>
  <si>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</si>
  <si>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</si>
  <si>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</si>
  <si>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</si>
  <si>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</si>
  <si>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</si>
  <si>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</si>
  <si>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</si>
  <si>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</si>
  <si>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</si>
  <si>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</si>
  <si>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</si>
  <si>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</si>
  <si>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</si>
  <si>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</si>
  <si>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</si>
  <si>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</si>
  <si>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</si>
  <si>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</si>
  <si>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</si>
  <si>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</si>
  <si>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</si>
  <si>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</si>
  <si>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</si>
  <si>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</si>
  <si>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</si>
  <si>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</si>
  <si>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</si>
  <si>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</si>
  <si>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</si>
  <si>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</si>
  <si>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</si>
  <si>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</si>
  <si>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</si>
  <si>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</si>
  <si>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</si>
  <si>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</si>
  <si>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</si>
  <si>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</si>
  <si>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</si>
  <si>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</si>
  <si>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</si>
  <si>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</si>
  <si>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</si>
  <si>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</si>
  <si>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</si>
  <si>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</si>
  <si>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</si>
  <si>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</si>
  <si>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</si>
  <si>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</si>
  <si>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</si>
  <si>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</si>
  <si>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</si>
  <si>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</si>
  <si>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</si>
  <si>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</si>
  <si>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</si>
  <si>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</si>
  <si>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</si>
  <si>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</si>
  <si>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</si>
  <si>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</si>
  <si>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</si>
  <si>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</si>
  <si>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</si>
  <si>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</si>
  <si>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</si>
  <si>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</si>
  <si>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</si>
  <si>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</si>
  <si>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</si>
  <si>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</si>
  <si>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</si>
  <si>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</si>
  <si>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</si>
  <si>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</si>
  <si>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</si>
  <si>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</si>
  <si>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</si>
  <si>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</si>
  <si>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</si>
  <si>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</si>
  <si>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</si>
  <si>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</si>
  <si>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</si>
  <si>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</si>
  <si>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</si>
  <si>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</si>
  <si>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</si>
  <si>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>Договор №2 от 29.03.2021</t>
  </si>
  <si>
    <t>270800 руб.  Под 0,1% до 01.10.2021 г.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</si>
</sst>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7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1" fillId="7" borderId="36" xfId="0" applyFont="1" applyFill="1" applyBorder="1" applyAlignment="1">
      <alignment horizontal="center"/>
    </xf>
    <xf numFmtId="4" fontId="3" fillId="2" borderId="26" xfId="0" applyNumberFormat="1" applyFont="1" applyFill="1" applyBorder="1"/>
    <xf numFmtId="0" fontId="1" fillId="0" borderId="36" xfId="0" applyFont="1" applyBorder="1" applyAlignment="1">
      <alignment horizontal="center"/>
    </xf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4" fontId="1" fillId="2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0" fontId="1" fillId="5" borderId="3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1" fillId="6" borderId="32" xfId="0" applyNumberFormat="1" applyFont="1" applyFill="1" applyBorder="1"/>
    <xf numFmtId="0" fontId="3" fillId="6" borderId="32" xfId="0" applyFont="1" applyFill="1" applyBorder="1" applyAlignment="1">
      <alignment vertical="center" wrapText="1"/>
    </xf>
    <xf numFmtId="4" fontId="1" fillId="6" borderId="26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3" fillId="0" borderId="66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7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65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52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5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8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6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59" xfId="2" applyFont="1" applyFill="1" applyBorder="1" applyAlignment="1">
      <alignment horizontal="center" vertical="center" wrapText="1"/>
    </xf>
    <xf numFmtId="0" fontId="11" fillId="0" borderId="60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center"/>
    </xf>
    <xf numFmtId="0" fontId="15" fillId="0" borderId="55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8" xfId="2" applyFont="1" applyFill="1" applyBorder="1"/>
    <xf numFmtId="0" fontId="12" fillId="0" borderId="59" xfId="2" applyFont="1" applyFill="1" applyBorder="1"/>
    <xf numFmtId="0" fontId="12" fillId="0" borderId="60" xfId="2" applyFont="1" applyFill="1" applyBorder="1"/>
    <xf numFmtId="0" fontId="13" fillId="0" borderId="31" xfId="2" applyFont="1" applyFill="1" applyBorder="1" applyAlignment="1">
      <alignment horizont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62" xfId="2" applyFont="1" applyFill="1" applyBorder="1" applyAlignment="1">
      <alignment horizontal="center" vertical="center"/>
    </xf>
    <xf numFmtId="0" fontId="13" fillId="0" borderId="56" xfId="2" applyFont="1" applyFill="1" applyBorder="1" applyAlignment="1">
      <alignment horizontal="center" vertic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53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1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1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54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A2" sqref="A2:B2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72</v>
      </c>
    </row>
    <row r="2" spans="1:5" ht="83.45" customHeight="1">
      <c r="A2" s="227" t="s">
        <v>62</v>
      </c>
      <c r="B2" s="228"/>
    </row>
    <row r="3" spans="1:5" s="1" customFormat="1" ht="28.15" customHeight="1">
      <c r="B3" s="2" t="s">
        <v>71</v>
      </c>
    </row>
    <row r="4" spans="1:5" s="1" customFormat="1" ht="24" customHeight="1">
      <c r="A4" s="7" t="s">
        <v>69</v>
      </c>
      <c r="B4" s="7" t="s">
        <v>70</v>
      </c>
    </row>
    <row r="5" spans="1:5" s="1" customFormat="1" ht="15">
      <c r="A5" s="8" t="s">
        <v>73</v>
      </c>
      <c r="B5" s="25">
        <f>SUM(B7,B8)</f>
        <v>0</v>
      </c>
    </row>
    <row r="6" spans="1:5" s="1" customFormat="1" ht="15">
      <c r="A6" s="8" t="s">
        <v>74</v>
      </c>
      <c r="B6" s="15"/>
      <c r="E6" s="1" t="s">
        <v>68</v>
      </c>
    </row>
    <row r="7" spans="1:5" s="1" customFormat="1" ht="30">
      <c r="A7" s="8" t="s">
        <v>75</v>
      </c>
      <c r="B7" s="101">
        <f ca="1">('Форма 1'!N11)</f>
        <v>0</v>
      </c>
    </row>
    <row r="8" spans="1:5" s="1" customFormat="1" ht="15">
      <c r="A8" s="8" t="s">
        <v>76</v>
      </c>
      <c r="B8" s="101"/>
    </row>
    <row r="9" spans="1:5" s="1" customFormat="1" ht="15">
      <c r="A9" s="8" t="s">
        <v>77</v>
      </c>
      <c r="B9" s="15"/>
    </row>
    <row r="10" spans="1:5" s="1" customFormat="1" ht="30">
      <c r="A10" s="8" t="s">
        <v>78</v>
      </c>
      <c r="B10" s="25">
        <f>SUM(B13,B12)</f>
        <v>15300000</v>
      </c>
    </row>
    <row r="11" spans="1:5" s="1" customFormat="1" ht="15">
      <c r="A11" s="8" t="s">
        <v>74</v>
      </c>
      <c r="B11" s="15"/>
    </row>
    <row r="12" spans="1:5" s="1" customFormat="1" ht="30">
      <c r="A12" s="8" t="s">
        <v>79</v>
      </c>
      <c r="B12" s="101">
        <f ca="1">('Форма 2'!Q14)</f>
        <v>0</v>
      </c>
    </row>
    <row r="13" spans="1:5" s="1" customFormat="1" ht="30">
      <c r="A13" s="8" t="s">
        <v>80</v>
      </c>
      <c r="B13" s="25">
        <f ca="1">('Форма 2'!Q22)</f>
        <v>15300000</v>
      </c>
    </row>
    <row r="14" spans="1:5" s="1" customFormat="1" ht="30">
      <c r="A14" s="8" t="s">
        <v>81</v>
      </c>
      <c r="B14" s="25">
        <f>SUM(B16:B19)</f>
        <v>8603360</v>
      </c>
    </row>
    <row r="15" spans="1:5" s="1" customFormat="1" ht="15">
      <c r="A15" s="8" t="s">
        <v>74</v>
      </c>
      <c r="B15" s="15"/>
    </row>
    <row r="16" spans="1:5" s="1" customFormat="1" ht="45">
      <c r="A16" s="8" t="s">
        <v>82</v>
      </c>
      <c r="B16" s="15"/>
    </row>
    <row r="17" spans="1:2" s="1" customFormat="1" ht="45">
      <c r="A17" s="8" t="s">
        <v>83</v>
      </c>
      <c r="B17" s="25">
        <f ca="1">('Форма 3'!U17)</f>
        <v>0</v>
      </c>
    </row>
    <row r="18" spans="1:2" s="1" customFormat="1" ht="30">
      <c r="A18" s="8" t="s">
        <v>84</v>
      </c>
      <c r="B18" s="25">
        <f ca="1">('Форма 3'!U24)</f>
        <v>3981500</v>
      </c>
    </row>
    <row r="19" spans="1:2" s="1" customFormat="1" ht="30">
      <c r="A19" s="8" t="s">
        <v>85</v>
      </c>
      <c r="B19" s="25">
        <f ca="1">('Форма 3'!U52)</f>
        <v>4621860</v>
      </c>
    </row>
    <row r="20" spans="1:2" s="1" customFormat="1" ht="15">
      <c r="A20" s="8" t="s">
        <v>86</v>
      </c>
      <c r="B20" s="15"/>
    </row>
    <row r="21" spans="1:2" s="1" customFormat="1" ht="15">
      <c r="A21" s="8" t="s">
        <v>74</v>
      </c>
      <c r="B21" s="15"/>
    </row>
    <row r="22" spans="1:2" s="1" customFormat="1" ht="30">
      <c r="A22" s="8" t="s">
        <v>87</v>
      </c>
      <c r="B22" s="15"/>
    </row>
    <row r="23" spans="1:2" s="1" customFormat="1" ht="30">
      <c r="A23" s="8" t="s">
        <v>88</v>
      </c>
      <c r="B23" s="15"/>
    </row>
    <row r="24" spans="1:2" s="1" customFormat="1" ht="15">
      <c r="A24" s="8" t="s">
        <v>89</v>
      </c>
      <c r="B24" s="25">
        <f>SUM(B26,B27)</f>
        <v>23903360</v>
      </c>
    </row>
    <row r="25" spans="1:2" s="1" customFormat="1" ht="15">
      <c r="A25" s="8" t="s">
        <v>74</v>
      </c>
      <c r="B25" s="15"/>
    </row>
    <row r="26" spans="1:2" s="1" customFormat="1" ht="30">
      <c r="A26" s="8" t="s">
        <v>90</v>
      </c>
      <c r="B26" s="25">
        <f>SUM(B5,B12,B17)</f>
        <v>0</v>
      </c>
    </row>
    <row r="27" spans="1:2" s="1" customFormat="1" ht="15">
      <c r="A27" s="8" t="s">
        <v>91</v>
      </c>
      <c r="B27" s="25">
        <f>SUM(B13,B18,B19)</f>
        <v>23903360</v>
      </c>
    </row>
    <row r="31" spans="1:2">
      <c r="A31" s="109" t="s">
        <v>173</v>
      </c>
      <c r="B31" s="107" t="s">
        <v>171</v>
      </c>
    </row>
    <row r="33" spans="1:2">
      <c r="A33" s="102" t="s">
        <v>172</v>
      </c>
      <c r="B33" s="108" t="s">
        <v>11</v>
      </c>
    </row>
    <row r="36" spans="1:2">
      <c r="A36" s="24" t="s">
        <v>12</v>
      </c>
    </row>
    <row r="37" spans="1:2">
      <c r="A37" s="24" t="s">
        <v>0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11" sqref="H11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34" t="s">
        <v>116</v>
      </c>
      <c r="S1" s="234"/>
    </row>
    <row r="2" spans="1:19" ht="40.9" customHeight="1">
      <c r="A2" s="6"/>
      <c r="B2" s="6"/>
      <c r="C2" s="6"/>
      <c r="D2" s="6"/>
      <c r="E2" s="235" t="s">
        <v>63</v>
      </c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>
      <c r="S3" s="2" t="s">
        <v>71</v>
      </c>
    </row>
    <row r="4" spans="1:19" ht="54.6" customHeight="1">
      <c r="A4" s="236" t="s">
        <v>92</v>
      </c>
      <c r="B4" s="236" t="s">
        <v>93</v>
      </c>
      <c r="C4" s="236" t="s">
        <v>94</v>
      </c>
      <c r="D4" s="236" t="s">
        <v>95</v>
      </c>
      <c r="E4" s="230" t="s">
        <v>97</v>
      </c>
      <c r="F4" s="231"/>
      <c r="G4" s="232"/>
      <c r="H4" s="230" t="s">
        <v>100</v>
      </c>
      <c r="I4" s="231"/>
      <c r="J4" s="232"/>
      <c r="K4" s="230" t="s">
        <v>101</v>
      </c>
      <c r="L4" s="231"/>
      <c r="M4" s="232"/>
      <c r="N4" s="230" t="s">
        <v>102</v>
      </c>
      <c r="O4" s="231"/>
      <c r="P4" s="232"/>
      <c r="Q4" s="230" t="s">
        <v>103</v>
      </c>
      <c r="R4" s="231"/>
      <c r="S4" s="232"/>
    </row>
    <row r="5" spans="1:19" ht="14.45" customHeight="1">
      <c r="A5" s="237"/>
      <c r="B5" s="237"/>
      <c r="C5" s="237"/>
      <c r="D5" s="237"/>
      <c r="E5" s="233" t="s">
        <v>96</v>
      </c>
      <c r="F5" s="229" t="s">
        <v>74</v>
      </c>
      <c r="G5" s="229"/>
      <c r="H5" s="233" t="s">
        <v>96</v>
      </c>
      <c r="I5" s="229" t="s">
        <v>74</v>
      </c>
      <c r="J5" s="229"/>
      <c r="K5" s="233" t="s">
        <v>96</v>
      </c>
      <c r="L5" s="229" t="s">
        <v>74</v>
      </c>
      <c r="M5" s="229"/>
      <c r="N5" s="233" t="s">
        <v>96</v>
      </c>
      <c r="O5" s="229" t="s">
        <v>74</v>
      </c>
      <c r="P5" s="229"/>
      <c r="Q5" s="233" t="s">
        <v>96</v>
      </c>
      <c r="R5" s="229" t="s">
        <v>74</v>
      </c>
      <c r="S5" s="229"/>
    </row>
    <row r="6" spans="1:19" ht="55.9" customHeight="1">
      <c r="A6" s="238"/>
      <c r="B6" s="238"/>
      <c r="C6" s="238"/>
      <c r="D6" s="238"/>
      <c r="E6" s="233"/>
      <c r="F6" s="9" t="s">
        <v>98</v>
      </c>
      <c r="G6" s="9" t="s">
        <v>99</v>
      </c>
      <c r="H6" s="233"/>
      <c r="I6" s="9" t="s">
        <v>98</v>
      </c>
      <c r="J6" s="9" t="s">
        <v>99</v>
      </c>
      <c r="K6" s="233"/>
      <c r="L6" s="9" t="s">
        <v>98</v>
      </c>
      <c r="M6" s="9" t="s">
        <v>99</v>
      </c>
      <c r="N6" s="233"/>
      <c r="O6" s="9" t="s">
        <v>98</v>
      </c>
      <c r="P6" s="9" t="s">
        <v>99</v>
      </c>
      <c r="Q6" s="233"/>
      <c r="R6" s="9" t="s">
        <v>98</v>
      </c>
      <c r="S6" s="9" t="s">
        <v>99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45" t="s">
        <v>104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7"/>
    </row>
    <row r="9" spans="1:19" ht="120">
      <c r="A9" s="168" t="s">
        <v>167</v>
      </c>
      <c r="B9" s="169" t="s">
        <v>209</v>
      </c>
      <c r="C9" s="169" t="s">
        <v>208</v>
      </c>
      <c r="D9" s="168" t="s">
        <v>17</v>
      </c>
      <c r="E9" s="170">
        <v>8000000</v>
      </c>
      <c r="F9" s="170">
        <v>8000000</v>
      </c>
      <c r="G9" s="170"/>
      <c r="H9" s="22">
        <f>SUM(I9,J9)</f>
        <v>89589.049999999988</v>
      </c>
      <c r="I9" s="170"/>
      <c r="J9" s="170">
        <f>63013.71+23287.66+3287.68</f>
        <v>89589.049999999988</v>
      </c>
      <c r="K9" s="22">
        <f>SUM(L9,M9)</f>
        <v>8089589.0499999998</v>
      </c>
      <c r="L9" s="170">
        <f>3000000+4000000+1000000</f>
        <v>8000000</v>
      </c>
      <c r="M9" s="170">
        <f>63013.71+26575.34</f>
        <v>89589.05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>
      <c r="A10" s="5"/>
      <c r="B10" s="8"/>
      <c r="C10" s="8"/>
      <c r="D10" s="5"/>
      <c r="E10" s="18">
        <f>F10+G10</f>
        <v>0</v>
      </c>
      <c r="F10" s="18"/>
      <c r="G10" s="18"/>
      <c r="H10" s="22">
        <f>SUM(I10,J10)</f>
        <v>0</v>
      </c>
      <c r="I10" s="18">
        <v>0</v>
      </c>
      <c r="J10" s="18">
        <v>0</v>
      </c>
      <c r="K10" s="22">
        <f>SUM(L10,M10)</f>
        <v>0</v>
      </c>
      <c r="L10" s="18">
        <v>0</v>
      </c>
      <c r="M10" s="18">
        <v>0</v>
      </c>
      <c r="N10" s="25">
        <f>SUM(O10,P10)</f>
        <v>0</v>
      </c>
      <c r="O10" s="22">
        <f>F10+I10-L10</f>
        <v>0</v>
      </c>
      <c r="P10" s="22">
        <f>G10+J10-M10</f>
        <v>0</v>
      </c>
      <c r="Q10" s="18"/>
      <c r="R10" s="18"/>
      <c r="S10" s="18"/>
    </row>
    <row r="11" spans="1:19" s="11" customFormat="1" ht="14.25">
      <c r="A11" s="239" t="s">
        <v>96</v>
      </c>
      <c r="B11" s="240"/>
      <c r="C11" s="240"/>
      <c r="D11" s="240"/>
      <c r="E11" s="99"/>
      <c r="F11" s="100"/>
      <c r="G11" s="100"/>
      <c r="H11" s="100">
        <f t="shared" ref="H11:P11" si="0">SUM(H9:H10)</f>
        <v>89589.049999999988</v>
      </c>
      <c r="I11" s="100">
        <f t="shared" si="0"/>
        <v>0</v>
      </c>
      <c r="J11" s="100">
        <f t="shared" si="0"/>
        <v>89589.049999999988</v>
      </c>
      <c r="K11" s="100">
        <f t="shared" si="0"/>
        <v>8089589.0499999998</v>
      </c>
      <c r="L11" s="100">
        <f t="shared" si="0"/>
        <v>8000000</v>
      </c>
      <c r="M11" s="100">
        <f t="shared" si="0"/>
        <v>89589.05</v>
      </c>
      <c r="N11" s="100">
        <f t="shared" si="0"/>
        <v>0</v>
      </c>
      <c r="O11" s="100">
        <f t="shared" si="0"/>
        <v>0</v>
      </c>
      <c r="P11" s="100">
        <f t="shared" si="0"/>
        <v>0</v>
      </c>
      <c r="Q11" s="100"/>
      <c r="R11" s="100"/>
      <c r="S11" s="100"/>
    </row>
    <row r="12" spans="1:19">
      <c r="A12" s="241" t="s">
        <v>105</v>
      </c>
      <c r="B12" s="242"/>
      <c r="C12" s="242"/>
      <c r="D12" s="24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45" t="s">
        <v>110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7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39" t="s">
        <v>96</v>
      </c>
      <c r="B16" s="240"/>
      <c r="C16" s="240"/>
      <c r="D16" s="24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41" t="s">
        <v>106</v>
      </c>
      <c r="B17" s="242"/>
      <c r="C17" s="242"/>
      <c r="D17" s="24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45" t="s">
        <v>111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7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39" t="s">
        <v>96</v>
      </c>
      <c r="B21" s="240"/>
      <c r="C21" s="240"/>
      <c r="D21" s="24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41" t="s">
        <v>107</v>
      </c>
      <c r="B22" s="242"/>
      <c r="C22" s="242"/>
      <c r="D22" s="24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39" t="s">
        <v>108</v>
      </c>
      <c r="B23" s="240"/>
      <c r="C23" s="240"/>
      <c r="D23" s="24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39" t="s">
        <v>109</v>
      </c>
      <c r="B24" s="240"/>
      <c r="C24" s="240"/>
      <c r="D24" s="24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112</v>
      </c>
    </row>
    <row r="26" spans="1:19">
      <c r="A26" s="1" t="s">
        <v>113</v>
      </c>
    </row>
    <row r="27" spans="1:19">
      <c r="A27" s="1" t="s">
        <v>114</v>
      </c>
    </row>
    <row r="28" spans="1:19">
      <c r="A28" s="1" t="s">
        <v>115</v>
      </c>
    </row>
    <row r="31" spans="1:19" ht="15.75">
      <c r="A31" s="106" t="s">
        <v>173</v>
      </c>
      <c r="B31" s="107"/>
      <c r="C31" s="4"/>
      <c r="D31" s="4"/>
      <c r="E31" s="107" t="s">
        <v>171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172</v>
      </c>
      <c r="B34" s="108"/>
      <c r="C34" s="4"/>
      <c r="D34" s="4"/>
      <c r="E34" s="123" t="s">
        <v>13</v>
      </c>
      <c r="F34" s="123"/>
    </row>
  </sheetData>
  <mergeCells count="32"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  <mergeCell ref="C4:C6"/>
    <mergeCell ref="B4:B6"/>
    <mergeCell ref="A21:D21"/>
    <mergeCell ref="A17:D17"/>
    <mergeCell ref="A4:A6"/>
    <mergeCell ref="D4:D6"/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14" activePane="bottomRight" state="frozen"/>
      <selection pane="topRight" activeCell="D1" sqref="D1"/>
      <selection pane="bottomLeft" activeCell="A7" sqref="A7"/>
      <selection pane="bottomRight" activeCell="N22" sqref="N22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34" t="s">
        <v>117</v>
      </c>
      <c r="S1" s="234"/>
    </row>
    <row r="2" spans="1:19" ht="43.9" customHeight="1">
      <c r="D2" s="235" t="s">
        <v>64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4" spans="1:19" ht="37.15" customHeight="1">
      <c r="A4" s="236" t="s">
        <v>92</v>
      </c>
      <c r="B4" s="236" t="s">
        <v>122</v>
      </c>
      <c r="C4" s="236" t="s">
        <v>121</v>
      </c>
      <c r="D4" s="230" t="s">
        <v>124</v>
      </c>
      <c r="E4" s="231"/>
      <c r="F4" s="231"/>
      <c r="G4" s="232"/>
      <c r="H4" s="272" t="s">
        <v>125</v>
      </c>
      <c r="I4" s="230" t="s">
        <v>126</v>
      </c>
      <c r="J4" s="231"/>
      <c r="K4" s="232"/>
      <c r="L4" s="230" t="s">
        <v>127</v>
      </c>
      <c r="M4" s="231"/>
      <c r="N4" s="231"/>
      <c r="O4" s="232"/>
      <c r="P4" s="230" t="s">
        <v>168</v>
      </c>
      <c r="Q4" s="231"/>
      <c r="R4" s="231"/>
      <c r="S4" s="232"/>
    </row>
    <row r="5" spans="1:19">
      <c r="A5" s="237"/>
      <c r="B5" s="237"/>
      <c r="C5" s="237"/>
      <c r="D5" s="270" t="s">
        <v>96</v>
      </c>
      <c r="E5" s="245" t="s">
        <v>74</v>
      </c>
      <c r="F5" s="246"/>
      <c r="G5" s="247"/>
      <c r="H5" s="273"/>
      <c r="I5" s="270" t="s">
        <v>96</v>
      </c>
      <c r="J5" s="245" t="s">
        <v>74</v>
      </c>
      <c r="K5" s="247"/>
      <c r="L5" s="270" t="s">
        <v>96</v>
      </c>
      <c r="M5" s="245" t="s">
        <v>74</v>
      </c>
      <c r="N5" s="246"/>
      <c r="O5" s="247"/>
      <c r="P5" s="270" t="s">
        <v>96</v>
      </c>
      <c r="Q5" s="245" t="s">
        <v>74</v>
      </c>
      <c r="R5" s="246"/>
      <c r="S5" s="247"/>
    </row>
    <row r="6" spans="1:19" ht="58.9" customHeight="1">
      <c r="A6" s="238"/>
      <c r="B6" s="238"/>
      <c r="C6" s="238"/>
      <c r="D6" s="271"/>
      <c r="E6" s="9" t="s">
        <v>98</v>
      </c>
      <c r="F6" s="9" t="s">
        <v>99</v>
      </c>
      <c r="G6" s="9" t="s">
        <v>123</v>
      </c>
      <c r="H6" s="274"/>
      <c r="I6" s="271"/>
      <c r="J6" s="9" t="s">
        <v>99</v>
      </c>
      <c r="K6" s="9" t="s">
        <v>123</v>
      </c>
      <c r="L6" s="271"/>
      <c r="M6" s="9" t="s">
        <v>98</v>
      </c>
      <c r="N6" s="9" t="s">
        <v>99</v>
      </c>
      <c r="O6" s="9" t="s">
        <v>123</v>
      </c>
      <c r="P6" s="271"/>
      <c r="Q6" s="9" t="s">
        <v>98</v>
      </c>
      <c r="R6" s="9" t="s">
        <v>99</v>
      </c>
      <c r="S6" s="9" t="s">
        <v>123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67" t="s">
        <v>128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9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56" t="s">
        <v>96</v>
      </c>
      <c r="B14" s="257"/>
      <c r="C14" s="258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48" t="s">
        <v>105</v>
      </c>
      <c r="B15" s="249"/>
      <c r="C15" s="25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59" t="s">
        <v>129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1"/>
    </row>
    <row r="17" spans="1:19" ht="95.25" customHeight="1" thickBot="1">
      <c r="A17" s="192" t="s">
        <v>34</v>
      </c>
      <c r="B17" s="128" t="s">
        <v>212</v>
      </c>
      <c r="C17" s="128" t="s">
        <v>214</v>
      </c>
      <c r="D17" s="194">
        <v>8500000</v>
      </c>
      <c r="E17" s="10"/>
      <c r="F17" s="10"/>
      <c r="G17" s="10"/>
      <c r="H17" s="204"/>
      <c r="I17" s="194">
        <f>SUM(J17,K17)</f>
        <v>115096.47</v>
      </c>
      <c r="J17" s="193">
        <v>115096.47</v>
      </c>
      <c r="K17" s="195"/>
      <c r="L17" s="194">
        <f>SUM(M17,N17,O17)</f>
        <v>115096.47</v>
      </c>
      <c r="M17" s="203"/>
      <c r="N17" s="193">
        <v>115096.47</v>
      </c>
      <c r="O17" s="195"/>
      <c r="P17" s="194">
        <f>SUM(Q17:S17)</f>
        <v>8500000</v>
      </c>
      <c r="Q17" s="194">
        <f>(D17+H17)-M17</f>
        <v>8500000</v>
      </c>
      <c r="R17" s="194">
        <f t="shared" ref="R17:S20" si="2">J17-N17</f>
        <v>0</v>
      </c>
      <c r="S17" s="196">
        <f t="shared" si="2"/>
        <v>0</v>
      </c>
    </row>
    <row r="18" spans="1:19" ht="95.25" customHeight="1" thickBot="1">
      <c r="A18" s="188" t="s">
        <v>217</v>
      </c>
      <c r="B18" s="128" t="s">
        <v>218</v>
      </c>
      <c r="C18" s="128" t="s">
        <v>219</v>
      </c>
      <c r="D18" s="190">
        <v>1800000</v>
      </c>
      <c r="E18" s="10"/>
      <c r="F18" s="10"/>
      <c r="G18" s="10"/>
      <c r="H18" s="204"/>
      <c r="I18" s="194">
        <f>SUM(J18,K18)</f>
        <v>34397.269999999997</v>
      </c>
      <c r="J18" s="193">
        <v>34397.269999999997</v>
      </c>
      <c r="K18" s="191"/>
      <c r="L18" s="194">
        <f>SUM(M18,N18,O18)</f>
        <v>34397.269999999997</v>
      </c>
      <c r="M18" s="191"/>
      <c r="N18" s="189">
        <v>34397.269999999997</v>
      </c>
      <c r="O18" s="191"/>
      <c r="P18" s="194">
        <f>SUM(Q18:S18)</f>
        <v>1800000</v>
      </c>
      <c r="Q18" s="194">
        <f>(D18+H18)-M18</f>
        <v>1800000</v>
      </c>
      <c r="R18" s="194">
        <f t="shared" si="2"/>
        <v>0</v>
      </c>
      <c r="S18" s="196">
        <f t="shared" si="2"/>
        <v>0</v>
      </c>
    </row>
    <row r="19" spans="1:19" ht="94.5" customHeight="1" thickBot="1">
      <c r="A19" s="188" t="s">
        <v>211</v>
      </c>
      <c r="B19" s="128" t="s">
        <v>213</v>
      </c>
      <c r="C19" s="128" t="s">
        <v>215</v>
      </c>
      <c r="D19" s="190">
        <v>5000000</v>
      </c>
      <c r="E19" s="10"/>
      <c r="F19" s="10"/>
      <c r="G19" s="10"/>
      <c r="H19" s="204"/>
      <c r="I19" s="194">
        <f>SUM(J19,K19)</f>
        <v>99319.87</v>
      </c>
      <c r="J19" s="189">
        <v>99319.87</v>
      </c>
      <c r="K19" s="191"/>
      <c r="L19" s="194">
        <f>SUM(M19,N19,O19)</f>
        <v>99319.87</v>
      </c>
      <c r="M19" s="191"/>
      <c r="N19" s="189">
        <v>99319.87</v>
      </c>
      <c r="O19" s="191"/>
      <c r="P19" s="194">
        <f>SUM(Q19:S19)</f>
        <v>5000000</v>
      </c>
      <c r="Q19" s="194">
        <f>(D19+H19)-M19</f>
        <v>5000000</v>
      </c>
      <c r="R19" s="194">
        <f t="shared" si="2"/>
        <v>0</v>
      </c>
      <c r="S19" s="196">
        <f t="shared" si="2"/>
        <v>0</v>
      </c>
    </row>
    <row r="20" spans="1:19" ht="90.75" hidden="1" thickBot="1">
      <c r="A20" s="265" t="s">
        <v>169</v>
      </c>
      <c r="B20" s="128" t="s">
        <v>3</v>
      </c>
      <c r="C20" s="128" t="s">
        <v>4</v>
      </c>
      <c r="D20" s="124">
        <v>0</v>
      </c>
      <c r="E20" s="205"/>
      <c r="F20" s="205"/>
      <c r="G20" s="205"/>
      <c r="H20" s="205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66"/>
      <c r="B21" s="128" t="s">
        <v>15</v>
      </c>
      <c r="C21" s="128" t="s">
        <v>16</v>
      </c>
      <c r="D21" s="124">
        <v>500000</v>
      </c>
      <c r="E21" s="205"/>
      <c r="F21" s="205"/>
      <c r="G21" s="205"/>
      <c r="H21" s="206"/>
      <c r="I21" s="124">
        <f>SUM(J21,K21)</f>
        <v>4713.7700000000004</v>
      </c>
      <c r="J21" s="152">
        <v>4713.7700000000004</v>
      </c>
      <c r="K21" s="125"/>
      <c r="L21" s="124">
        <f>SUM(M21,N21,O21)</f>
        <v>504713.77</v>
      </c>
      <c r="M21" s="152">
        <v>500000</v>
      </c>
      <c r="N21" s="152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62" t="s">
        <v>96</v>
      </c>
      <c r="B22" s="263"/>
      <c r="C22" s="264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253527.37999999998</v>
      </c>
      <c r="J22" s="127">
        <f t="shared" si="3"/>
        <v>253527.37999999998</v>
      </c>
      <c r="K22" s="127">
        <f t="shared" si="3"/>
        <v>0</v>
      </c>
      <c r="L22" s="127">
        <f t="shared" si="3"/>
        <v>753527.38</v>
      </c>
      <c r="M22" s="127">
        <f t="shared" si="3"/>
        <v>500000</v>
      </c>
      <c r="N22" s="127">
        <f t="shared" si="3"/>
        <v>253527.37999999998</v>
      </c>
      <c r="O22" s="127">
        <f t="shared" si="3"/>
        <v>0</v>
      </c>
      <c r="P22" s="127">
        <f>SUM(P17:P21)</f>
        <v>15300000</v>
      </c>
      <c r="Q22" s="127">
        <f>SUM(Q17:Q21)</f>
        <v>15300000</v>
      </c>
      <c r="R22" s="127">
        <f>SUM(R20:R21)</f>
        <v>0</v>
      </c>
      <c r="S22" s="127">
        <f>SUM(S20:S21)</f>
        <v>0</v>
      </c>
    </row>
    <row r="23" spans="1:19">
      <c r="A23" s="248" t="s">
        <v>106</v>
      </c>
      <c r="B23" s="249"/>
      <c r="C23" s="25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56" t="s">
        <v>130</v>
      </c>
      <c r="B24" s="257"/>
      <c r="C24" s="258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253527.37999999998</v>
      </c>
      <c r="J24" s="96">
        <f t="shared" si="4"/>
        <v>253527.37999999998</v>
      </c>
      <c r="K24" s="96">
        <f t="shared" si="4"/>
        <v>0</v>
      </c>
      <c r="L24" s="96">
        <f t="shared" si="4"/>
        <v>753527.38</v>
      </c>
      <c r="M24" s="96">
        <f t="shared" si="4"/>
        <v>500000</v>
      </c>
      <c r="N24" s="96">
        <f t="shared" si="4"/>
        <v>253527.37999999998</v>
      </c>
      <c r="O24" s="96">
        <f t="shared" si="4"/>
        <v>0</v>
      </c>
      <c r="P24" s="96">
        <f t="shared" si="4"/>
        <v>15300000</v>
      </c>
      <c r="Q24" s="96">
        <f t="shared" si="4"/>
        <v>15300000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53" t="s">
        <v>131</v>
      </c>
      <c r="B25" s="254"/>
      <c r="C25" s="255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112</v>
      </c>
    </row>
    <row r="27" spans="1:19">
      <c r="A27" s="1" t="s">
        <v>118</v>
      </c>
    </row>
    <row r="28" spans="1:19">
      <c r="A28" s="1" t="s">
        <v>119</v>
      </c>
    </row>
    <row r="30" spans="1:19" ht="15.75">
      <c r="A30" s="251" t="s">
        <v>170</v>
      </c>
      <c r="B30" s="252"/>
      <c r="C30" s="4"/>
      <c r="D30" s="4"/>
      <c r="E30" s="4"/>
      <c r="F30" s="4"/>
      <c r="G30" s="4"/>
      <c r="H30" s="4"/>
      <c r="I30" s="4" t="s">
        <v>171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172</v>
      </c>
      <c r="B33" s="4"/>
      <c r="C33" s="4"/>
      <c r="D33" s="4"/>
      <c r="E33" s="4"/>
      <c r="F33" s="4"/>
      <c r="G33" s="4"/>
      <c r="H33" s="4"/>
      <c r="I33" s="102" t="s">
        <v>11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12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0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A15:C15"/>
    <mergeCell ref="A30:B30"/>
    <mergeCell ref="A25:C25"/>
    <mergeCell ref="A24:C24"/>
    <mergeCell ref="A16:S16"/>
    <mergeCell ref="A23:C23"/>
    <mergeCell ref="A22:C22"/>
    <mergeCell ref="A20:A2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5"/>
  <sheetViews>
    <sheetView view="pageBreakPreview" zoomScale="70" zoomScaleNormal="80" zoomScaleSheetLayoutView="70" workbookViewId="0">
      <pane xSplit="3" ySplit="6" topLeftCell="D35" activePane="bottomRight" state="frozen"/>
      <selection pane="topRight" activeCell="D1" sqref="D1"/>
      <selection pane="bottomLeft" activeCell="A8" sqref="A8"/>
      <selection pane="bottomRight" activeCell="C32" sqref="C32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34" t="s">
        <v>139</v>
      </c>
      <c r="W1" s="234"/>
    </row>
    <row r="2" spans="1:23" ht="47.45" customHeight="1">
      <c r="D2" s="235" t="s">
        <v>65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</row>
    <row r="4" spans="1:23" ht="48" customHeight="1">
      <c r="A4" s="229" t="s">
        <v>92</v>
      </c>
      <c r="B4" s="229" t="s">
        <v>120</v>
      </c>
      <c r="C4" s="229" t="s">
        <v>121</v>
      </c>
      <c r="D4" s="229" t="s">
        <v>134</v>
      </c>
      <c r="E4" s="229"/>
      <c r="F4" s="229"/>
      <c r="G4" s="229"/>
      <c r="H4" s="296" t="s">
        <v>135</v>
      </c>
      <c r="I4" s="230" t="s">
        <v>126</v>
      </c>
      <c r="J4" s="231"/>
      <c r="K4" s="232"/>
      <c r="L4" s="229" t="s">
        <v>137</v>
      </c>
      <c r="M4" s="229"/>
      <c r="N4" s="229"/>
      <c r="O4" s="229"/>
      <c r="P4" s="229" t="s">
        <v>136</v>
      </c>
      <c r="Q4" s="229"/>
      <c r="R4" s="229"/>
      <c r="S4" s="229"/>
      <c r="T4" s="230" t="s">
        <v>138</v>
      </c>
      <c r="U4" s="231"/>
      <c r="V4" s="231"/>
      <c r="W4" s="232"/>
    </row>
    <row r="5" spans="1:23">
      <c r="A5" s="229"/>
      <c r="B5" s="229"/>
      <c r="C5" s="229"/>
      <c r="D5" s="233" t="s">
        <v>96</v>
      </c>
      <c r="E5" s="229" t="s">
        <v>74</v>
      </c>
      <c r="F5" s="229"/>
      <c r="G5" s="229"/>
      <c r="H5" s="297"/>
      <c r="I5" s="270" t="s">
        <v>96</v>
      </c>
      <c r="J5" s="245" t="s">
        <v>74</v>
      </c>
      <c r="K5" s="247"/>
      <c r="L5" s="233" t="s">
        <v>96</v>
      </c>
      <c r="M5" s="229" t="s">
        <v>74</v>
      </c>
      <c r="N5" s="229"/>
      <c r="O5" s="229"/>
      <c r="P5" s="233" t="s">
        <v>96</v>
      </c>
      <c r="Q5" s="229" t="s">
        <v>74</v>
      </c>
      <c r="R5" s="229"/>
      <c r="S5" s="229"/>
      <c r="T5" s="233" t="s">
        <v>96</v>
      </c>
      <c r="U5" s="229" t="s">
        <v>74</v>
      </c>
      <c r="V5" s="229"/>
      <c r="W5" s="229"/>
    </row>
    <row r="6" spans="1:23" ht="60" customHeight="1">
      <c r="A6" s="229"/>
      <c r="B6" s="229"/>
      <c r="C6" s="229"/>
      <c r="D6" s="233"/>
      <c r="E6" s="9" t="s">
        <v>98</v>
      </c>
      <c r="F6" s="9" t="s">
        <v>99</v>
      </c>
      <c r="G6" s="9" t="s">
        <v>123</v>
      </c>
      <c r="H6" s="298"/>
      <c r="I6" s="271"/>
      <c r="J6" s="9" t="s">
        <v>99</v>
      </c>
      <c r="K6" s="9" t="s">
        <v>123</v>
      </c>
      <c r="L6" s="233"/>
      <c r="M6" s="9" t="s">
        <v>98</v>
      </c>
      <c r="N6" s="9" t="s">
        <v>99</v>
      </c>
      <c r="O6" s="9" t="s">
        <v>123</v>
      </c>
      <c r="P6" s="233"/>
      <c r="Q6" s="9" t="s">
        <v>98</v>
      </c>
      <c r="R6" s="9" t="s">
        <v>99</v>
      </c>
      <c r="S6" s="9" t="s">
        <v>123</v>
      </c>
      <c r="T6" s="233"/>
      <c r="U6" s="9" t="s">
        <v>98</v>
      </c>
      <c r="V6" s="9" t="s">
        <v>99</v>
      </c>
      <c r="W6" s="9" t="s">
        <v>123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80" t="s">
        <v>132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82" t="s">
        <v>96</v>
      </c>
      <c r="B11" s="282"/>
      <c r="C11" s="282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1" t="s">
        <v>105</v>
      </c>
      <c r="B12" s="281"/>
      <c r="C12" s="28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80" t="s">
        <v>133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167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82" t="s">
        <v>96</v>
      </c>
      <c r="B17" s="282"/>
      <c r="C17" s="282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81" t="s">
        <v>106</v>
      </c>
      <c r="B18" s="281"/>
      <c r="C18" s="28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83" t="s">
        <v>140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5"/>
    </row>
    <row r="20" spans="1:23" ht="72" customHeight="1" thickBot="1">
      <c r="A20" s="141" t="s">
        <v>9</v>
      </c>
      <c r="B20" s="142" t="s">
        <v>10</v>
      </c>
      <c r="C20" s="156" t="s">
        <v>216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65" t="s">
        <v>174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66"/>
      <c r="B22" s="136" t="s">
        <v>8</v>
      </c>
      <c r="C22" s="158" t="s">
        <v>18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287"/>
      <c r="B23" s="129" t="s">
        <v>14</v>
      </c>
      <c r="C23" s="159" t="s">
        <v>19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82" t="s">
        <v>96</v>
      </c>
      <c r="B24" s="282"/>
      <c r="C24" s="282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81" t="s">
        <v>107</v>
      </c>
      <c r="B25" s="281"/>
      <c r="C25" s="28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59" t="s">
        <v>141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1"/>
    </row>
    <row r="27" spans="1:23" ht="53.25" hidden="1" customHeight="1">
      <c r="A27" s="286" t="s">
        <v>28</v>
      </c>
      <c r="B27" s="146"/>
      <c r="C27" s="26"/>
      <c r="D27" s="25">
        <f>E27</f>
        <v>0</v>
      </c>
      <c r="E27" s="15"/>
      <c r="F27" s="15"/>
      <c r="G27" s="15"/>
      <c r="H27" s="147"/>
      <c r="I27" s="25">
        <f t="shared" ref="I27:I45" si="2">SUM(J27,K27)</f>
        <v>0</v>
      </c>
      <c r="J27" s="147"/>
      <c r="K27" s="147"/>
      <c r="L27" s="25">
        <f t="shared" ref="L27:L45" si="3">SUM(M27,N27,O27)</f>
        <v>0</v>
      </c>
      <c r="M27" s="147"/>
      <c r="N27" s="147"/>
      <c r="O27" s="147"/>
      <c r="P27" s="25">
        <f t="shared" ref="P27:P45" si="4">SUM(Q27,R27,S27)</f>
        <v>0</v>
      </c>
      <c r="Q27" s="147"/>
      <c r="R27" s="15"/>
      <c r="S27" s="15"/>
      <c r="T27" s="148">
        <f t="shared" ref="T27:T45" si="5">SUM(U27,V27,W27)</f>
        <v>0</v>
      </c>
      <c r="U27" s="148">
        <f t="shared" ref="U27:U51" si="6">(D27+H27)-M27-Q27</f>
        <v>0</v>
      </c>
      <c r="V27" s="25">
        <f t="shared" ref="V27:V45" si="7">F27+J27-N27</f>
        <v>0</v>
      </c>
      <c r="W27" s="154"/>
    </row>
    <row r="28" spans="1:23" ht="46.5" customHeight="1">
      <c r="A28" s="286"/>
      <c r="B28" s="146" t="s">
        <v>20</v>
      </c>
      <c r="C28" s="26" t="s">
        <v>40</v>
      </c>
      <c r="D28" s="25">
        <f>E28</f>
        <v>75000</v>
      </c>
      <c r="E28" s="15">
        <v>75000</v>
      </c>
      <c r="F28" s="15"/>
      <c r="G28" s="15"/>
      <c r="H28" s="147"/>
      <c r="I28" s="25">
        <f t="shared" si="2"/>
        <v>0</v>
      </c>
      <c r="J28" s="147"/>
      <c r="K28" s="147"/>
      <c r="L28" s="25">
        <f t="shared" si="3"/>
        <v>0</v>
      </c>
      <c r="M28" s="147"/>
      <c r="N28" s="147"/>
      <c r="O28" s="147"/>
      <c r="P28" s="25">
        <f t="shared" si="4"/>
        <v>0</v>
      </c>
      <c r="Q28" s="147"/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286"/>
      <c r="B29" s="26" t="s">
        <v>29</v>
      </c>
      <c r="C29" s="26" t="s">
        <v>40</v>
      </c>
      <c r="D29" s="25">
        <f>E29</f>
        <v>75000</v>
      </c>
      <c r="E29" s="15">
        <v>75000</v>
      </c>
      <c r="F29" s="15"/>
      <c r="G29" s="15"/>
      <c r="H29" s="147"/>
      <c r="I29" s="25">
        <f t="shared" si="2"/>
        <v>0</v>
      </c>
      <c r="J29" s="147"/>
      <c r="K29" s="147"/>
      <c r="L29" s="25">
        <f t="shared" si="3"/>
        <v>0</v>
      </c>
      <c r="M29" s="147"/>
      <c r="N29" s="147"/>
      <c r="O29" s="147"/>
      <c r="P29" s="25">
        <f t="shared" si="4"/>
        <v>0</v>
      </c>
      <c r="Q29" s="147"/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57.75" customHeight="1">
      <c r="A30" s="286"/>
      <c r="B30" s="164" t="s">
        <v>35</v>
      </c>
      <c r="C30" s="164" t="s">
        <v>56</v>
      </c>
      <c r="D30" s="25">
        <f>E30</f>
        <v>325000</v>
      </c>
      <c r="E30" s="165">
        <v>325000</v>
      </c>
      <c r="F30" s="165"/>
      <c r="G30" s="165"/>
      <c r="H30" s="167"/>
      <c r="I30" s="25">
        <f t="shared" si="2"/>
        <v>0</v>
      </c>
      <c r="J30" s="167"/>
      <c r="K30" s="167"/>
      <c r="L30" s="25">
        <f t="shared" si="3"/>
        <v>0</v>
      </c>
      <c r="M30" s="167"/>
      <c r="N30" s="167"/>
      <c r="O30" s="167"/>
      <c r="P30" s="25">
        <f t="shared" si="4"/>
        <v>0</v>
      </c>
      <c r="Q30" s="167"/>
      <c r="R30" s="165"/>
      <c r="S30" s="165"/>
      <c r="T30" s="148">
        <f t="shared" si="5"/>
        <v>325000</v>
      </c>
      <c r="U30" s="148">
        <f t="shared" si="6"/>
        <v>325000</v>
      </c>
      <c r="V30" s="25">
        <f t="shared" si="7"/>
        <v>0</v>
      </c>
      <c r="W30" s="185"/>
    </row>
    <row r="31" spans="1:23" ht="57.75" customHeight="1" thickBot="1">
      <c r="A31" s="286"/>
      <c r="B31" s="164" t="s">
        <v>224</v>
      </c>
      <c r="C31" s="164" t="s">
        <v>225</v>
      </c>
      <c r="D31" s="25">
        <f>E31</f>
        <v>500000</v>
      </c>
      <c r="E31" s="165">
        <v>500000</v>
      </c>
      <c r="F31" s="165"/>
      <c r="G31" s="165"/>
      <c r="H31" s="167"/>
      <c r="I31" s="25">
        <f t="shared" si="2"/>
        <v>0</v>
      </c>
      <c r="J31" s="167"/>
      <c r="K31" s="167"/>
      <c r="L31" s="25">
        <f t="shared" si="3"/>
        <v>0</v>
      </c>
      <c r="M31" s="167"/>
      <c r="N31" s="167"/>
      <c r="O31" s="167"/>
      <c r="P31" s="25">
        <f t="shared" si="4"/>
        <v>0</v>
      </c>
      <c r="Q31" s="167"/>
      <c r="R31" s="165"/>
      <c r="S31" s="165"/>
      <c r="T31" s="148">
        <f t="shared" si="5"/>
        <v>500000</v>
      </c>
      <c r="U31" s="148">
        <f t="shared" si="6"/>
        <v>500000</v>
      </c>
      <c r="V31" s="25">
        <f t="shared" si="7"/>
        <v>0</v>
      </c>
      <c r="W31" s="185"/>
    </row>
    <row r="32" spans="1:23" ht="48" customHeight="1" thickBot="1">
      <c r="A32" s="177" t="s">
        <v>33</v>
      </c>
      <c r="B32" s="186" t="s">
        <v>226</v>
      </c>
      <c r="C32" s="187" t="s">
        <v>227</v>
      </c>
      <c r="D32" s="143">
        <f>SUM(E32,F32,G32)</f>
        <v>0</v>
      </c>
      <c r="E32" s="144"/>
      <c r="F32" s="144"/>
      <c r="G32" s="144"/>
      <c r="H32" s="226">
        <v>270800</v>
      </c>
      <c r="I32" s="143">
        <f t="shared" si="2"/>
        <v>0</v>
      </c>
      <c r="J32" s="160"/>
      <c r="K32" s="144"/>
      <c r="L32" s="143">
        <f t="shared" si="3"/>
        <v>0</v>
      </c>
      <c r="M32" s="160"/>
      <c r="N32" s="160"/>
      <c r="O32" s="160"/>
      <c r="P32" s="143">
        <f t="shared" si="4"/>
        <v>0</v>
      </c>
      <c r="Q32" s="160"/>
      <c r="R32" s="144"/>
      <c r="S32" s="144"/>
      <c r="T32" s="182">
        <f t="shared" si="5"/>
        <v>270800</v>
      </c>
      <c r="U32" s="182">
        <f t="shared" si="6"/>
        <v>270800</v>
      </c>
      <c r="V32" s="143">
        <f t="shared" si="7"/>
        <v>0</v>
      </c>
      <c r="W32" s="145"/>
    </row>
    <row r="33" spans="1:23" ht="37.5" customHeight="1">
      <c r="A33" s="275" t="s">
        <v>175</v>
      </c>
      <c r="B33" s="162" t="s">
        <v>21</v>
      </c>
      <c r="C33" s="151" t="s">
        <v>41</v>
      </c>
      <c r="D33" s="130">
        <f t="shared" ref="D33:D38" si="8">E33</f>
        <v>25000</v>
      </c>
      <c r="E33" s="15">
        <v>25000</v>
      </c>
      <c r="F33" s="15"/>
      <c r="G33" s="147"/>
      <c r="H33" s="147"/>
      <c r="I33" s="25">
        <f t="shared" ref="I33:I38" si="9">SUM(J33,K33)</f>
        <v>0</v>
      </c>
      <c r="J33" s="147"/>
      <c r="K33" s="15"/>
      <c r="L33" s="25">
        <f t="shared" ref="L33:L38" si="10">SUM(M33,N33,O33)</f>
        <v>0</v>
      </c>
      <c r="M33" s="147"/>
      <c r="N33" s="147"/>
      <c r="O33" s="147"/>
      <c r="P33" s="25">
        <f t="shared" ref="P33:P38" si="11">SUM(Q33,R33,S33)</f>
        <v>0</v>
      </c>
      <c r="Q33" s="147"/>
      <c r="R33" s="15"/>
      <c r="S33" s="15"/>
      <c r="T33" s="148">
        <f t="shared" ref="T33:T38" si="12">SUM(U33,V33,W33)</f>
        <v>25000</v>
      </c>
      <c r="U33" s="148">
        <f t="shared" si="6"/>
        <v>25000</v>
      </c>
      <c r="V33" s="25">
        <f>F33+J33-N33</f>
        <v>0</v>
      </c>
      <c r="W33" s="154"/>
    </row>
    <row r="34" spans="1:23" ht="37.5" customHeight="1">
      <c r="A34" s="276"/>
      <c r="B34" s="162" t="s">
        <v>25</v>
      </c>
      <c r="C34" s="163" t="s">
        <v>42</v>
      </c>
      <c r="D34" s="130">
        <f t="shared" si="8"/>
        <v>13250</v>
      </c>
      <c r="E34" s="15">
        <v>13250</v>
      </c>
      <c r="F34" s="15"/>
      <c r="G34" s="147"/>
      <c r="H34" s="147"/>
      <c r="I34" s="25">
        <f t="shared" si="9"/>
        <v>0</v>
      </c>
      <c r="J34" s="147"/>
      <c r="K34" s="15"/>
      <c r="L34" s="25">
        <f t="shared" si="10"/>
        <v>0</v>
      </c>
      <c r="M34" s="147"/>
      <c r="N34" s="147"/>
      <c r="O34" s="147"/>
      <c r="P34" s="25">
        <f t="shared" si="11"/>
        <v>0</v>
      </c>
      <c r="Q34" s="147"/>
      <c r="R34" s="15"/>
      <c r="S34" s="15"/>
      <c r="T34" s="148">
        <f t="shared" si="12"/>
        <v>13250</v>
      </c>
      <c r="U34" s="148">
        <f t="shared" si="6"/>
        <v>13250</v>
      </c>
      <c r="V34" s="25">
        <f>F34+J34-N34</f>
        <v>0</v>
      </c>
      <c r="W34" s="154"/>
    </row>
    <row r="35" spans="1:23" ht="42" customHeight="1">
      <c r="A35" s="276"/>
      <c r="B35" s="163" t="s">
        <v>23</v>
      </c>
      <c r="C35" s="151" t="s">
        <v>43</v>
      </c>
      <c r="D35" s="130">
        <f t="shared" si="8"/>
        <v>11500</v>
      </c>
      <c r="E35" s="15">
        <v>11500</v>
      </c>
      <c r="F35" s="15"/>
      <c r="G35" s="147"/>
      <c r="H35" s="147"/>
      <c r="I35" s="25">
        <f t="shared" si="9"/>
        <v>0</v>
      </c>
      <c r="J35" s="147"/>
      <c r="K35" s="15"/>
      <c r="L35" s="25">
        <f>SUM(M35,N35,O35)</f>
        <v>0</v>
      </c>
      <c r="M35" s="147"/>
      <c r="N35" s="147"/>
      <c r="O35" s="147"/>
      <c r="P35" s="25">
        <f t="shared" si="11"/>
        <v>0</v>
      </c>
      <c r="Q35" s="147"/>
      <c r="R35" s="15"/>
      <c r="S35" s="15"/>
      <c r="T35" s="148">
        <f t="shared" si="12"/>
        <v>11500</v>
      </c>
      <c r="U35" s="148">
        <f>(D35+H35)-M35-Q35</f>
        <v>11500</v>
      </c>
      <c r="V35" s="25">
        <f>F35+J35-N35</f>
        <v>0</v>
      </c>
      <c r="W35" s="154"/>
    </row>
    <row r="36" spans="1:23" ht="42" customHeight="1">
      <c r="A36" s="276"/>
      <c r="B36" s="197" t="s">
        <v>36</v>
      </c>
      <c r="C36" s="166" t="s">
        <v>37</v>
      </c>
      <c r="D36" s="130">
        <f t="shared" si="8"/>
        <v>87500</v>
      </c>
      <c r="E36" s="165">
        <v>87500</v>
      </c>
      <c r="F36" s="165"/>
      <c r="G36" s="167"/>
      <c r="H36" s="167"/>
      <c r="I36" s="25">
        <f t="shared" si="9"/>
        <v>0</v>
      </c>
      <c r="J36" s="167"/>
      <c r="K36" s="165"/>
      <c r="L36" s="25">
        <f>SUM(M36,N36,O36)</f>
        <v>0</v>
      </c>
      <c r="M36" s="167"/>
      <c r="N36" s="167"/>
      <c r="O36" s="167"/>
      <c r="P36" s="25">
        <f t="shared" si="11"/>
        <v>0</v>
      </c>
      <c r="Q36" s="167"/>
      <c r="R36" s="165"/>
      <c r="S36" s="165"/>
      <c r="T36" s="148">
        <f t="shared" si="12"/>
        <v>87500</v>
      </c>
      <c r="U36" s="148">
        <f>(D36+H36)-M36-Q36</f>
        <v>87500</v>
      </c>
      <c r="V36" s="25">
        <f>F36+J36-N36</f>
        <v>0</v>
      </c>
      <c r="W36" s="185"/>
    </row>
    <row r="37" spans="1:23" ht="42" customHeight="1">
      <c r="A37" s="276"/>
      <c r="B37" s="197" t="s">
        <v>220</v>
      </c>
      <c r="C37" s="166" t="s">
        <v>221</v>
      </c>
      <c r="D37" s="130">
        <f t="shared" si="8"/>
        <v>430000</v>
      </c>
      <c r="E37" s="165">
        <v>430000</v>
      </c>
      <c r="F37" s="165"/>
      <c r="G37" s="167"/>
      <c r="H37" s="167"/>
      <c r="I37" s="25">
        <f t="shared" si="9"/>
        <v>0</v>
      </c>
      <c r="J37" s="167"/>
      <c r="K37" s="165"/>
      <c r="L37" s="25">
        <f>SUM(M37,N37,O37)</f>
        <v>0</v>
      </c>
      <c r="M37" s="167"/>
      <c r="N37" s="167"/>
      <c r="O37" s="167"/>
      <c r="P37" s="25">
        <f t="shared" si="11"/>
        <v>0</v>
      </c>
      <c r="Q37" s="167"/>
      <c r="R37" s="165"/>
      <c r="S37" s="165"/>
      <c r="T37" s="148">
        <f t="shared" si="12"/>
        <v>430000</v>
      </c>
      <c r="U37" s="148">
        <f>(D37+H37)-M37-Q37</f>
        <v>430000</v>
      </c>
      <c r="V37" s="25">
        <f>F37+J37-N37</f>
        <v>0</v>
      </c>
      <c r="W37" s="185"/>
    </row>
    <row r="38" spans="1:23" ht="57" customHeight="1" thickBot="1">
      <c r="A38" s="277"/>
      <c r="B38" s="184" t="s">
        <v>31</v>
      </c>
      <c r="C38" s="158" t="s">
        <v>44</v>
      </c>
      <c r="D38" s="130">
        <f t="shared" si="8"/>
        <v>20000</v>
      </c>
      <c r="E38" s="138">
        <v>20000</v>
      </c>
      <c r="F38" s="138"/>
      <c r="G38" s="139"/>
      <c r="H38" s="139"/>
      <c r="I38" s="137">
        <f t="shared" si="9"/>
        <v>0</v>
      </c>
      <c r="J38" s="139"/>
      <c r="K38" s="138"/>
      <c r="L38" s="137">
        <f t="shared" si="10"/>
        <v>0</v>
      </c>
      <c r="M38" s="139"/>
      <c r="N38" s="139"/>
      <c r="O38" s="139"/>
      <c r="P38" s="137">
        <f t="shared" si="11"/>
        <v>0</v>
      </c>
      <c r="Q38" s="139"/>
      <c r="R38" s="138"/>
      <c r="S38" s="138"/>
      <c r="T38" s="155">
        <f t="shared" si="12"/>
        <v>20000</v>
      </c>
      <c r="U38" s="155">
        <f t="shared" si="6"/>
        <v>20000</v>
      </c>
      <c r="V38" s="137">
        <f t="shared" si="7"/>
        <v>0</v>
      </c>
      <c r="W38" s="140"/>
    </row>
    <row r="39" spans="1:23" ht="55.5" customHeight="1">
      <c r="A39" s="279" t="s">
        <v>60</v>
      </c>
      <c r="B39" s="103" t="s">
        <v>22</v>
      </c>
      <c r="C39" s="161" t="s">
        <v>45</v>
      </c>
      <c r="D39" s="104">
        <f>E39</f>
        <v>60000</v>
      </c>
      <c r="E39" s="105">
        <v>60000</v>
      </c>
      <c r="F39" s="105"/>
      <c r="G39" s="122"/>
      <c r="H39" s="122"/>
      <c r="I39" s="104">
        <f t="shared" si="2"/>
        <v>0</v>
      </c>
      <c r="J39" s="122"/>
      <c r="K39" s="105"/>
      <c r="L39" s="104">
        <f t="shared" si="3"/>
        <v>0</v>
      </c>
      <c r="M39" s="122"/>
      <c r="N39" s="122"/>
      <c r="O39" s="122"/>
      <c r="P39" s="104">
        <f t="shared" si="4"/>
        <v>0</v>
      </c>
      <c r="Q39" s="122"/>
      <c r="R39" s="105"/>
      <c r="S39" s="105"/>
      <c r="T39" s="148">
        <f t="shared" si="5"/>
        <v>60000</v>
      </c>
      <c r="U39" s="148">
        <f t="shared" si="6"/>
        <v>60000</v>
      </c>
      <c r="V39" s="104">
        <f t="shared" si="7"/>
        <v>0</v>
      </c>
      <c r="W39" s="104"/>
    </row>
    <row r="40" spans="1:23" ht="55.5" customHeight="1">
      <c r="A40" s="279"/>
      <c r="B40" s="207" t="s">
        <v>26</v>
      </c>
      <c r="C40" s="207" t="s">
        <v>46</v>
      </c>
      <c r="D40" s="208">
        <f>E40</f>
        <v>12000</v>
      </c>
      <c r="E40" s="209">
        <v>12000</v>
      </c>
      <c r="F40" s="209"/>
      <c r="G40" s="209"/>
      <c r="H40" s="167"/>
      <c r="I40" s="208">
        <f>SUM(J40,K40)</f>
        <v>0</v>
      </c>
      <c r="J40" s="210"/>
      <c r="K40" s="209"/>
      <c r="L40" s="208">
        <f>SUM(M40,N40,O40)</f>
        <v>0</v>
      </c>
      <c r="M40" s="210"/>
      <c r="N40" s="210"/>
      <c r="O40" s="210"/>
      <c r="P40" s="208">
        <f>SUM(Q40,R40,S40)</f>
        <v>0</v>
      </c>
      <c r="Q40" s="210"/>
      <c r="R40" s="209"/>
      <c r="S40" s="209"/>
      <c r="T40" s="211">
        <f>SUM(U40,V40,W40)</f>
        <v>12000</v>
      </c>
      <c r="U40" s="211">
        <f>(D40+H40)-M40-Q40</f>
        <v>12000</v>
      </c>
      <c r="V40" s="208">
        <f>F40+J40-N40</f>
        <v>0</v>
      </c>
      <c r="W40" s="208"/>
    </row>
    <row r="41" spans="1:23" ht="39.75" customHeight="1" thickBot="1">
      <c r="A41" s="279"/>
      <c r="B41" s="225" t="s">
        <v>66</v>
      </c>
      <c r="C41" s="225" t="s">
        <v>67</v>
      </c>
      <c r="D41" s="208">
        <f>E41</f>
        <v>0</v>
      </c>
      <c r="E41" s="209">
        <v>0</v>
      </c>
      <c r="F41" s="209"/>
      <c r="G41" s="209"/>
      <c r="H41" s="224">
        <v>1000000</v>
      </c>
      <c r="I41" s="208">
        <f t="shared" si="2"/>
        <v>0</v>
      </c>
      <c r="J41" s="210"/>
      <c r="K41" s="209"/>
      <c r="L41" s="208">
        <f>SUM(M41,N41,O41)</f>
        <v>0</v>
      </c>
      <c r="M41" s="210"/>
      <c r="N41" s="210"/>
      <c r="O41" s="210"/>
      <c r="P41" s="208">
        <f t="shared" si="4"/>
        <v>0</v>
      </c>
      <c r="Q41" s="210"/>
      <c r="R41" s="209"/>
      <c r="S41" s="209"/>
      <c r="T41" s="211">
        <f t="shared" si="5"/>
        <v>1000000</v>
      </c>
      <c r="U41" s="211">
        <f t="shared" si="6"/>
        <v>1000000</v>
      </c>
      <c r="V41" s="208">
        <f t="shared" si="7"/>
        <v>0</v>
      </c>
      <c r="W41" s="208"/>
    </row>
    <row r="42" spans="1:23" ht="38.25" customHeight="1" thickBot="1">
      <c r="A42" s="212" t="s">
        <v>5</v>
      </c>
      <c r="B42" s="178" t="s">
        <v>30</v>
      </c>
      <c r="C42" s="178" t="s">
        <v>47</v>
      </c>
      <c r="D42" s="179">
        <f>E42</f>
        <v>35000</v>
      </c>
      <c r="E42" s="180">
        <v>35000</v>
      </c>
      <c r="F42" s="180"/>
      <c r="G42" s="180"/>
      <c r="H42" s="181"/>
      <c r="I42" s="179">
        <f t="shared" si="2"/>
        <v>0</v>
      </c>
      <c r="J42" s="181"/>
      <c r="K42" s="180"/>
      <c r="L42" s="179">
        <f t="shared" si="3"/>
        <v>0</v>
      </c>
      <c r="M42" s="181"/>
      <c r="N42" s="181"/>
      <c r="O42" s="181"/>
      <c r="P42" s="179">
        <f t="shared" si="4"/>
        <v>0</v>
      </c>
      <c r="Q42" s="181"/>
      <c r="R42" s="180"/>
      <c r="S42" s="180"/>
      <c r="T42" s="182">
        <f t="shared" si="5"/>
        <v>35000</v>
      </c>
      <c r="U42" s="182">
        <f t="shared" si="6"/>
        <v>35000</v>
      </c>
      <c r="V42" s="179">
        <f t="shared" si="7"/>
        <v>0</v>
      </c>
      <c r="W42" s="183"/>
    </row>
    <row r="43" spans="1:23" ht="38.25" customHeight="1" thickBot="1">
      <c r="A43" s="177" t="s">
        <v>210</v>
      </c>
      <c r="B43" s="178"/>
      <c r="C43" s="178"/>
      <c r="D43" s="179">
        <f>E43</f>
        <v>0</v>
      </c>
      <c r="E43" s="180"/>
      <c r="F43" s="180"/>
      <c r="G43" s="180"/>
      <c r="H43" s="181"/>
      <c r="I43" s="179"/>
      <c r="J43" s="181"/>
      <c r="K43" s="180"/>
      <c r="L43" s="179">
        <f t="shared" si="3"/>
        <v>0</v>
      </c>
      <c r="M43" s="181"/>
      <c r="N43" s="181"/>
      <c r="O43" s="181"/>
      <c r="P43" s="179">
        <f t="shared" si="4"/>
        <v>0</v>
      </c>
      <c r="Q43" s="181"/>
      <c r="R43" s="180"/>
      <c r="S43" s="180"/>
      <c r="T43" s="182">
        <f t="shared" si="5"/>
        <v>0</v>
      </c>
      <c r="U43" s="182">
        <f t="shared" si="6"/>
        <v>0</v>
      </c>
      <c r="V43" s="179"/>
      <c r="W43" s="183"/>
    </row>
    <row r="44" spans="1:23" ht="36.75" customHeight="1">
      <c r="A44" s="278" t="s">
        <v>59</v>
      </c>
      <c r="B44" s="173" t="s">
        <v>58</v>
      </c>
      <c r="C44" s="173" t="s">
        <v>48</v>
      </c>
      <c r="D44" s="174">
        <f>SUM(E44,F44,G44)</f>
        <v>15000</v>
      </c>
      <c r="E44" s="175">
        <v>15000</v>
      </c>
      <c r="F44" s="175"/>
      <c r="G44" s="175"/>
      <c r="H44" s="176"/>
      <c r="I44" s="174">
        <f t="shared" si="2"/>
        <v>0</v>
      </c>
      <c r="J44" s="176"/>
      <c r="K44" s="175"/>
      <c r="L44" s="171">
        <f t="shared" si="3"/>
        <v>0</v>
      </c>
      <c r="M44" s="176"/>
      <c r="N44" s="176"/>
      <c r="O44" s="176"/>
      <c r="P44" s="171">
        <f t="shared" si="4"/>
        <v>0</v>
      </c>
      <c r="Q44" s="176"/>
      <c r="R44" s="175"/>
      <c r="S44" s="175"/>
      <c r="T44" s="153">
        <f t="shared" si="5"/>
        <v>15000</v>
      </c>
      <c r="U44" s="153">
        <f t="shared" si="6"/>
        <v>15000</v>
      </c>
      <c r="V44" s="174">
        <f t="shared" si="7"/>
        <v>0</v>
      </c>
      <c r="W44" s="174"/>
    </row>
    <row r="45" spans="1:23" ht="36.75" customHeight="1">
      <c r="A45" s="279"/>
      <c r="B45" s="173" t="s">
        <v>38</v>
      </c>
      <c r="C45" s="173" t="s">
        <v>49</v>
      </c>
      <c r="D45" s="174">
        <f>SUM(E45,F45,G45)</f>
        <v>30000</v>
      </c>
      <c r="E45" s="175">
        <v>30000</v>
      </c>
      <c r="F45" s="175"/>
      <c r="G45" s="175"/>
      <c r="H45" s="176"/>
      <c r="I45" s="174">
        <f t="shared" si="2"/>
        <v>0</v>
      </c>
      <c r="J45" s="176"/>
      <c r="K45" s="175"/>
      <c r="L45" s="171">
        <f t="shared" si="3"/>
        <v>0</v>
      </c>
      <c r="M45" s="176"/>
      <c r="N45" s="176"/>
      <c r="O45" s="176"/>
      <c r="P45" s="171">
        <f t="shared" si="4"/>
        <v>0</v>
      </c>
      <c r="Q45" s="176"/>
      <c r="R45" s="175"/>
      <c r="S45" s="175"/>
      <c r="T45" s="153">
        <f t="shared" si="5"/>
        <v>30000</v>
      </c>
      <c r="U45" s="153">
        <f t="shared" si="6"/>
        <v>30000</v>
      </c>
      <c r="V45" s="174">
        <f t="shared" si="7"/>
        <v>0</v>
      </c>
      <c r="W45" s="174"/>
    </row>
    <row r="46" spans="1:23" ht="46.5" customHeight="1">
      <c r="A46" s="279"/>
      <c r="B46" s="151" t="s">
        <v>54</v>
      </c>
      <c r="C46" s="151" t="s">
        <v>55</v>
      </c>
      <c r="D46" s="174">
        <f t="shared" ref="D46:D51" si="13">SUM(E46,F46,G46)</f>
        <v>350000</v>
      </c>
      <c r="E46" s="15">
        <v>350000</v>
      </c>
      <c r="F46" s="15"/>
      <c r="G46" s="15"/>
      <c r="H46" s="147"/>
      <c r="I46" s="25">
        <f t="shared" ref="I46:I51" si="14">SUM(J46,K46)</f>
        <v>0</v>
      </c>
      <c r="J46" s="122"/>
      <c r="K46" s="15"/>
      <c r="L46" s="25">
        <f>SUM(M46,N46,O46)</f>
        <v>0</v>
      </c>
      <c r="M46" s="122"/>
      <c r="N46" s="122"/>
      <c r="O46" s="147"/>
      <c r="P46" s="25">
        <f>SUM(Q46,R46,S46)</f>
        <v>0</v>
      </c>
      <c r="Q46" s="147"/>
      <c r="R46" s="15"/>
      <c r="S46" s="15"/>
      <c r="T46" s="148">
        <f>SUM(U46,V46,W46)</f>
        <v>350000</v>
      </c>
      <c r="U46" s="148">
        <f t="shared" si="6"/>
        <v>350000</v>
      </c>
      <c r="V46" s="25">
        <f>F46+J46-N46</f>
        <v>0</v>
      </c>
      <c r="W46" s="25"/>
    </row>
    <row r="47" spans="1:23" ht="46.5" customHeight="1">
      <c r="A47" s="279"/>
      <c r="B47" s="151" t="s">
        <v>24</v>
      </c>
      <c r="C47" s="151" t="s">
        <v>50</v>
      </c>
      <c r="D47" s="174">
        <f t="shared" si="13"/>
        <v>6000</v>
      </c>
      <c r="E47" s="15">
        <v>6000</v>
      </c>
      <c r="F47" s="15"/>
      <c r="G47" s="15"/>
      <c r="H47" s="147"/>
      <c r="I47" s="25">
        <f t="shared" si="14"/>
        <v>0.89</v>
      </c>
      <c r="J47" s="122">
        <v>0.89</v>
      </c>
      <c r="K47" s="147"/>
      <c r="L47" s="25">
        <f>SUM(M47,N47,O47)</f>
        <v>6000.89</v>
      </c>
      <c r="M47" s="122">
        <v>6000</v>
      </c>
      <c r="N47" s="223">
        <v>0.89</v>
      </c>
      <c r="O47" s="147"/>
      <c r="P47" s="25">
        <f>SUM(Q47,R47,S47)</f>
        <v>0</v>
      </c>
      <c r="Q47" s="147"/>
      <c r="R47" s="15"/>
      <c r="S47" s="15"/>
      <c r="T47" s="148">
        <f>SUM(U47,V47,W47)</f>
        <v>0</v>
      </c>
      <c r="U47" s="148">
        <f t="shared" si="6"/>
        <v>0</v>
      </c>
      <c r="V47" s="25">
        <f>F47+J47-N47</f>
        <v>0</v>
      </c>
      <c r="W47" s="25"/>
    </row>
    <row r="48" spans="1:23" ht="46.5" customHeight="1" thickBot="1">
      <c r="A48" s="279"/>
      <c r="B48" s="166" t="s">
        <v>27</v>
      </c>
      <c r="C48" s="166" t="s">
        <v>51</v>
      </c>
      <c r="D48" s="171">
        <f t="shared" si="13"/>
        <v>21810</v>
      </c>
      <c r="E48" s="165">
        <v>21810</v>
      </c>
      <c r="F48" s="165"/>
      <c r="G48" s="165"/>
      <c r="H48" s="167"/>
      <c r="I48" s="213">
        <f t="shared" si="14"/>
        <v>0</v>
      </c>
      <c r="J48" s="210"/>
      <c r="K48" s="165"/>
      <c r="L48" s="213">
        <f>SUM(M48,N48,O48)</f>
        <v>0</v>
      </c>
      <c r="M48" s="210"/>
      <c r="N48" s="210"/>
      <c r="O48" s="167"/>
      <c r="P48" s="213">
        <f>SUM(Q48,R48,S48)</f>
        <v>0</v>
      </c>
      <c r="Q48" s="167"/>
      <c r="R48" s="165"/>
      <c r="S48" s="165"/>
      <c r="T48" s="211">
        <f>SUM(U48,V48,W48)</f>
        <v>21810</v>
      </c>
      <c r="U48" s="211">
        <f t="shared" si="6"/>
        <v>21810</v>
      </c>
      <c r="V48" s="213">
        <f>F48+J48-N48</f>
        <v>0</v>
      </c>
      <c r="W48" s="213"/>
    </row>
    <row r="49" spans="1:23" ht="52.5" customHeight="1" thickBot="1">
      <c r="A49" s="294" t="s">
        <v>6</v>
      </c>
      <c r="B49" s="103" t="s">
        <v>32</v>
      </c>
      <c r="C49" s="103" t="s">
        <v>52</v>
      </c>
      <c r="D49" s="199">
        <f t="shared" si="13"/>
        <v>95000</v>
      </c>
      <c r="E49" s="221">
        <v>95000</v>
      </c>
      <c r="F49" s="221"/>
      <c r="G49" s="221"/>
      <c r="H49" s="219"/>
      <c r="I49" s="200"/>
      <c r="J49" s="219"/>
      <c r="K49" s="221"/>
      <c r="L49" s="200"/>
      <c r="M49" s="219"/>
      <c r="N49" s="219"/>
      <c r="O49" s="219"/>
      <c r="P49" s="200"/>
      <c r="Q49" s="219"/>
      <c r="R49" s="221"/>
      <c r="S49" s="221"/>
      <c r="T49" s="201"/>
      <c r="U49" s="201">
        <f t="shared" si="6"/>
        <v>95000</v>
      </c>
      <c r="V49" s="200"/>
      <c r="W49" s="202"/>
    </row>
    <row r="50" spans="1:23" ht="52.5" customHeight="1" thickBot="1">
      <c r="A50" s="286"/>
      <c r="B50" s="198" t="s">
        <v>39</v>
      </c>
      <c r="C50" s="198" t="s">
        <v>53</v>
      </c>
      <c r="D50" s="199">
        <f t="shared" si="13"/>
        <v>170000</v>
      </c>
      <c r="E50" s="105">
        <v>170000</v>
      </c>
      <c r="F50" s="105"/>
      <c r="G50" s="105"/>
      <c r="H50" s="122"/>
      <c r="I50" s="130">
        <f t="shared" si="14"/>
        <v>0</v>
      </c>
      <c r="J50" s="122"/>
      <c r="K50" s="105"/>
      <c r="L50" s="130">
        <f>SUM(M50,N50,O50)</f>
        <v>0</v>
      </c>
      <c r="M50" s="122"/>
      <c r="N50" s="122"/>
      <c r="O50" s="122"/>
      <c r="P50" s="130">
        <f>SUM(Q50,R50,S50)</f>
        <v>0</v>
      </c>
      <c r="Q50" s="122"/>
      <c r="R50" s="105"/>
      <c r="S50" s="105"/>
      <c r="T50" s="153">
        <f>SUM(U50,V50,W50)</f>
        <v>170000</v>
      </c>
      <c r="U50" s="153">
        <f t="shared" si="6"/>
        <v>170000</v>
      </c>
      <c r="V50" s="130">
        <f>F50+J50-N50</f>
        <v>0</v>
      </c>
      <c r="W50" s="172"/>
    </row>
    <row r="51" spans="1:23" ht="52.5" customHeight="1" thickBot="1">
      <c r="A51" s="295"/>
      <c r="B51" s="215" t="s">
        <v>222</v>
      </c>
      <c r="C51" s="215" t="s">
        <v>223</v>
      </c>
      <c r="D51" s="199">
        <f t="shared" si="13"/>
        <v>1000000</v>
      </c>
      <c r="E51" s="222">
        <v>1000000</v>
      </c>
      <c r="F51" s="222"/>
      <c r="G51" s="222"/>
      <c r="H51" s="220"/>
      <c r="I51" s="216">
        <f t="shared" si="14"/>
        <v>0</v>
      </c>
      <c r="J51" s="220"/>
      <c r="K51" s="222"/>
      <c r="L51" s="216">
        <f>SUM(M51,N51,O51)</f>
        <v>0</v>
      </c>
      <c r="M51" s="220"/>
      <c r="N51" s="220"/>
      <c r="O51" s="220"/>
      <c r="P51" s="216">
        <f>SUM(Q51,R51,S51)</f>
        <v>0</v>
      </c>
      <c r="Q51" s="220"/>
      <c r="R51" s="222"/>
      <c r="S51" s="222"/>
      <c r="T51" s="217">
        <f>SUM(U51,V51,W51)</f>
        <v>1000000</v>
      </c>
      <c r="U51" s="217">
        <f t="shared" si="6"/>
        <v>1000000</v>
      </c>
      <c r="V51" s="216">
        <f>F51+J51-N51</f>
        <v>0</v>
      </c>
      <c r="W51" s="218"/>
    </row>
    <row r="52" spans="1:23">
      <c r="A52" s="291" t="s">
        <v>96</v>
      </c>
      <c r="B52" s="292"/>
      <c r="C52" s="293"/>
      <c r="D52" s="214">
        <f t="shared" ref="D52:W52" si="15">SUM(D27:D51)</f>
        <v>3357060</v>
      </c>
      <c r="E52" s="214">
        <f t="shared" si="15"/>
        <v>3357060</v>
      </c>
      <c r="F52" s="214">
        <f t="shared" si="15"/>
        <v>0</v>
      </c>
      <c r="G52" s="214">
        <f t="shared" si="15"/>
        <v>0</v>
      </c>
      <c r="H52" s="214">
        <f t="shared" si="15"/>
        <v>1270800</v>
      </c>
      <c r="I52" s="214">
        <f t="shared" si="15"/>
        <v>0.89</v>
      </c>
      <c r="J52" s="214">
        <f t="shared" si="15"/>
        <v>0.89</v>
      </c>
      <c r="K52" s="214">
        <f t="shared" si="15"/>
        <v>0</v>
      </c>
      <c r="L52" s="214">
        <f t="shared" si="15"/>
        <v>6000.89</v>
      </c>
      <c r="M52" s="214">
        <f t="shared" si="15"/>
        <v>6000</v>
      </c>
      <c r="N52" s="214">
        <f t="shared" si="15"/>
        <v>0.89</v>
      </c>
      <c r="O52" s="214">
        <f t="shared" si="15"/>
        <v>0</v>
      </c>
      <c r="P52" s="214">
        <f t="shared" si="15"/>
        <v>0</v>
      </c>
      <c r="Q52" s="214">
        <f t="shared" si="15"/>
        <v>0</v>
      </c>
      <c r="R52" s="214">
        <f t="shared" si="15"/>
        <v>0</v>
      </c>
      <c r="S52" s="214">
        <f t="shared" si="15"/>
        <v>0</v>
      </c>
      <c r="T52" s="214">
        <f t="shared" si="15"/>
        <v>4526860</v>
      </c>
      <c r="U52" s="214">
        <f t="shared" si="15"/>
        <v>4621860</v>
      </c>
      <c r="V52" s="214">
        <f t="shared" si="15"/>
        <v>0</v>
      </c>
      <c r="W52" s="214">
        <f t="shared" si="15"/>
        <v>0</v>
      </c>
    </row>
    <row r="53" spans="1:23" ht="15" customHeight="1">
      <c r="A53" s="248" t="s">
        <v>142</v>
      </c>
      <c r="B53" s="249"/>
      <c r="C53" s="25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22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97" customFormat="1" ht="14.25">
      <c r="A54" s="288" t="s">
        <v>143</v>
      </c>
      <c r="B54" s="289"/>
      <c r="C54" s="290"/>
      <c r="D54" s="98">
        <f t="shared" ref="D54:W54" si="16">SUM(D11,D17,D24,D52)</f>
        <v>7338560</v>
      </c>
      <c r="E54" s="98">
        <f t="shared" si="16"/>
        <v>7338560</v>
      </c>
      <c r="F54" s="98">
        <f t="shared" si="16"/>
        <v>0</v>
      </c>
      <c r="G54" s="98">
        <f t="shared" si="16"/>
        <v>0</v>
      </c>
      <c r="H54" s="98">
        <f t="shared" si="16"/>
        <v>1270800</v>
      </c>
      <c r="I54" s="98">
        <f t="shared" si="16"/>
        <v>0.89</v>
      </c>
      <c r="J54" s="98">
        <f t="shared" si="16"/>
        <v>0.89</v>
      </c>
      <c r="K54" s="98">
        <f t="shared" si="16"/>
        <v>0</v>
      </c>
      <c r="L54" s="98">
        <f t="shared" si="16"/>
        <v>6000.89</v>
      </c>
      <c r="M54" s="98">
        <f t="shared" si="16"/>
        <v>6000</v>
      </c>
      <c r="N54" s="98">
        <f t="shared" si="16"/>
        <v>0.89</v>
      </c>
      <c r="O54" s="98">
        <f t="shared" si="16"/>
        <v>0</v>
      </c>
      <c r="P54" s="98">
        <f t="shared" si="16"/>
        <v>0</v>
      </c>
      <c r="Q54" s="98">
        <f t="shared" si="16"/>
        <v>0</v>
      </c>
      <c r="R54" s="98">
        <f t="shared" si="16"/>
        <v>0</v>
      </c>
      <c r="S54" s="98">
        <f t="shared" si="16"/>
        <v>0</v>
      </c>
      <c r="T54" s="98">
        <f t="shared" si="16"/>
        <v>8508360</v>
      </c>
      <c r="U54" s="98">
        <f t="shared" si="16"/>
        <v>8603360</v>
      </c>
      <c r="V54" s="98">
        <f t="shared" si="16"/>
        <v>0</v>
      </c>
      <c r="W54" s="98">
        <f t="shared" si="16"/>
        <v>0</v>
      </c>
    </row>
    <row r="55" spans="1:23" ht="25.9" customHeight="1">
      <c r="A55" s="253" t="s">
        <v>144</v>
      </c>
      <c r="B55" s="254"/>
      <c r="C55" s="25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>
      <c r="A56" s="1" t="s">
        <v>112</v>
      </c>
    </row>
    <row r="57" spans="1:23">
      <c r="A57" s="1" t="s">
        <v>145</v>
      </c>
    </row>
    <row r="58" spans="1:23">
      <c r="A58" s="1" t="s">
        <v>146</v>
      </c>
    </row>
    <row r="62" spans="1:23" ht="18.75">
      <c r="A62" s="110" t="s">
        <v>173</v>
      </c>
      <c r="B62" s="111"/>
      <c r="C62" s="112"/>
      <c r="D62" s="112"/>
      <c r="E62" s="111" t="s">
        <v>171</v>
      </c>
    </row>
    <row r="63" spans="1:23" ht="18.75">
      <c r="A63" s="110"/>
      <c r="B63" s="111"/>
      <c r="C63" s="112"/>
      <c r="D63" s="112"/>
      <c r="E63" s="111"/>
    </row>
    <row r="64" spans="1:23" ht="18.75">
      <c r="A64" s="112"/>
      <c r="B64" s="112"/>
      <c r="C64" s="112"/>
      <c r="D64" s="112"/>
      <c r="E64" s="112"/>
    </row>
    <row r="65" spans="1:5" ht="18.75">
      <c r="A65" s="113" t="s">
        <v>172</v>
      </c>
      <c r="B65" s="114"/>
      <c r="C65" s="112"/>
      <c r="D65" s="112"/>
      <c r="E65" s="114" t="s">
        <v>11</v>
      </c>
    </row>
  </sheetData>
  <mergeCells count="41"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A55:C55"/>
    <mergeCell ref="A54:C54"/>
    <mergeCell ref="A53:C53"/>
    <mergeCell ref="A39:A41"/>
    <mergeCell ref="A52:C52"/>
    <mergeCell ref="A49:A51"/>
    <mergeCell ref="A33:A38"/>
    <mergeCell ref="A44:A48"/>
    <mergeCell ref="B8:W8"/>
    <mergeCell ref="A26:W26"/>
    <mergeCell ref="A25:C25"/>
    <mergeCell ref="A24:C24"/>
    <mergeCell ref="A19:W19"/>
    <mergeCell ref="A27:A31"/>
    <mergeCell ref="A21:A23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opLeftCell="A2"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161</v>
      </c>
    </row>
    <row r="4" spans="1:14" ht="231.6" customHeight="1">
      <c r="A4" s="20" t="s">
        <v>147</v>
      </c>
      <c r="B4" s="20" t="s">
        <v>148</v>
      </c>
      <c r="C4" s="20" t="s">
        <v>149</v>
      </c>
      <c r="D4" s="20" t="s">
        <v>150</v>
      </c>
      <c r="E4" s="20" t="s">
        <v>151</v>
      </c>
      <c r="F4" s="20" t="s">
        <v>152</v>
      </c>
      <c r="G4" s="20" t="s">
        <v>160</v>
      </c>
      <c r="H4" s="20" t="s">
        <v>153</v>
      </c>
      <c r="I4" s="20" t="s">
        <v>154</v>
      </c>
      <c r="J4" s="20" t="s">
        <v>155</v>
      </c>
      <c r="K4" s="20" t="s">
        <v>156</v>
      </c>
      <c r="L4" s="20" t="s">
        <v>157</v>
      </c>
      <c r="M4" s="20" t="s">
        <v>158</v>
      </c>
      <c r="N4" s="20" t="s">
        <v>159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45" t="s">
        <v>163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96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41" t="s">
        <v>105</v>
      </c>
      <c r="B10" s="242"/>
      <c r="C10" s="242"/>
      <c r="D10" s="243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45" t="s">
        <v>164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7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96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41" t="s">
        <v>106</v>
      </c>
      <c r="B15" s="242"/>
      <c r="C15" s="242"/>
      <c r="D15" s="243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130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299" t="s">
        <v>162</v>
      </c>
      <c r="B17" s="300"/>
      <c r="C17" s="300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112</v>
      </c>
    </row>
    <row r="20" spans="1:14">
      <c r="A20" s="1" t="s">
        <v>165</v>
      </c>
    </row>
    <row r="21" spans="1:14">
      <c r="A21" s="1" t="s">
        <v>166</v>
      </c>
    </row>
    <row r="24" spans="1:14" ht="15.75">
      <c r="A24" s="106" t="s">
        <v>173</v>
      </c>
      <c r="B24" s="107"/>
      <c r="C24" s="4"/>
      <c r="D24" s="4"/>
      <c r="E24" s="107" t="s">
        <v>7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172</v>
      </c>
      <c r="B27" s="108"/>
      <c r="C27" s="4"/>
      <c r="D27" s="4"/>
      <c r="E27" s="108" t="s">
        <v>11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176</v>
      </c>
    </row>
    <row r="2" spans="1:26" ht="20.25" customHeight="1">
      <c r="A2" s="330" t="s">
        <v>61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177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178</v>
      </c>
    </row>
    <row r="6" spans="1:26" ht="15" customHeight="1">
      <c r="A6" s="331" t="s">
        <v>179</v>
      </c>
      <c r="B6" s="334" t="s">
        <v>180</v>
      </c>
      <c r="C6" s="315" t="s">
        <v>181</v>
      </c>
      <c r="D6" s="337" t="s">
        <v>182</v>
      </c>
      <c r="E6" s="309" t="s">
        <v>183</v>
      </c>
      <c r="F6" s="348"/>
      <c r="G6" s="348"/>
      <c r="H6" s="349"/>
      <c r="I6" s="337" t="s">
        <v>184</v>
      </c>
      <c r="J6" s="309" t="s">
        <v>185</v>
      </c>
      <c r="K6" s="309" t="s">
        <v>186</v>
      </c>
      <c r="L6" s="310"/>
      <c r="M6" s="311"/>
      <c r="N6" s="324" t="s">
        <v>187</v>
      </c>
      <c r="O6" s="325"/>
      <c r="P6" s="326"/>
      <c r="Q6" s="309" t="s">
        <v>188</v>
      </c>
      <c r="R6" s="310"/>
      <c r="S6" s="311"/>
      <c r="T6" s="309" t="s">
        <v>2</v>
      </c>
      <c r="U6" s="311"/>
      <c r="V6" s="301" t="s">
        <v>57</v>
      </c>
      <c r="W6" s="302"/>
      <c r="X6" s="303"/>
      <c r="Y6" s="303"/>
      <c r="Z6" s="321" t="s">
        <v>1</v>
      </c>
    </row>
    <row r="7" spans="1:26" ht="12" customHeight="1" thickBot="1">
      <c r="A7" s="332"/>
      <c r="B7" s="335"/>
      <c r="C7" s="336"/>
      <c r="D7" s="338"/>
      <c r="E7" s="350"/>
      <c r="F7" s="351"/>
      <c r="G7" s="351"/>
      <c r="H7" s="352"/>
      <c r="I7" s="338"/>
      <c r="J7" s="319"/>
      <c r="K7" s="312"/>
      <c r="L7" s="313"/>
      <c r="M7" s="314"/>
      <c r="N7" s="327"/>
      <c r="O7" s="328"/>
      <c r="P7" s="329"/>
      <c r="Q7" s="339"/>
      <c r="R7" s="340"/>
      <c r="S7" s="341"/>
      <c r="T7" s="319"/>
      <c r="U7" s="320"/>
      <c r="V7" s="304"/>
      <c r="W7" s="305"/>
      <c r="X7" s="306"/>
      <c r="Y7" s="306"/>
      <c r="Z7" s="322"/>
    </row>
    <row r="8" spans="1:26" ht="15.75" customHeight="1" thickBot="1">
      <c r="A8" s="332"/>
      <c r="B8" s="335"/>
      <c r="C8" s="336"/>
      <c r="D8" s="338"/>
      <c r="E8" s="331" t="s">
        <v>189</v>
      </c>
      <c r="F8" s="342" t="s">
        <v>74</v>
      </c>
      <c r="G8" s="343"/>
      <c r="H8" s="353"/>
      <c r="I8" s="338"/>
      <c r="J8" s="336"/>
      <c r="K8" s="307" t="s">
        <v>190</v>
      </c>
      <c r="L8" s="354" t="s">
        <v>191</v>
      </c>
      <c r="M8" s="315" t="s">
        <v>192</v>
      </c>
      <c r="N8" s="307" t="s">
        <v>190</v>
      </c>
      <c r="O8" s="315" t="s">
        <v>191</v>
      </c>
      <c r="P8" s="317" t="s">
        <v>192</v>
      </c>
      <c r="Q8" s="307" t="s">
        <v>190</v>
      </c>
      <c r="R8" s="315" t="s">
        <v>191</v>
      </c>
      <c r="S8" s="317" t="s">
        <v>192</v>
      </c>
      <c r="T8" s="312"/>
      <c r="U8" s="314"/>
      <c r="V8" s="355" t="s">
        <v>189</v>
      </c>
      <c r="W8" s="342" t="s">
        <v>74</v>
      </c>
      <c r="X8" s="343"/>
      <c r="Y8" s="344"/>
      <c r="Z8" s="322"/>
    </row>
    <row r="9" spans="1:26" ht="23.25" customHeight="1" thickBot="1">
      <c r="A9" s="333"/>
      <c r="B9" s="335"/>
      <c r="C9" s="316"/>
      <c r="D9" s="308"/>
      <c r="E9" s="333"/>
      <c r="F9" s="36" t="s">
        <v>190</v>
      </c>
      <c r="G9" s="37" t="s">
        <v>191</v>
      </c>
      <c r="H9" s="37" t="s">
        <v>192</v>
      </c>
      <c r="I9" s="308"/>
      <c r="J9" s="336"/>
      <c r="K9" s="308"/>
      <c r="L9" s="333"/>
      <c r="M9" s="316"/>
      <c r="N9" s="308"/>
      <c r="O9" s="316"/>
      <c r="P9" s="318"/>
      <c r="Q9" s="308"/>
      <c r="R9" s="316"/>
      <c r="S9" s="318"/>
      <c r="T9" s="38" t="s">
        <v>191</v>
      </c>
      <c r="U9" s="39" t="s">
        <v>192</v>
      </c>
      <c r="V9" s="356"/>
      <c r="W9" s="36" t="s">
        <v>190</v>
      </c>
      <c r="X9" s="37" t="s">
        <v>191</v>
      </c>
      <c r="Y9" s="39" t="s">
        <v>192</v>
      </c>
      <c r="Z9" s="323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45" t="s">
        <v>193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7"/>
    </row>
    <row r="12" spans="1:26" ht="28.5" customHeight="1">
      <c r="A12" s="360" t="s">
        <v>194</v>
      </c>
      <c r="B12" s="361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195</v>
      </c>
      <c r="C13" s="52" t="s">
        <v>196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72" t="s">
        <v>197</v>
      </c>
      <c r="B14" s="373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62" t="s">
        <v>198</v>
      </c>
      <c r="B15" s="363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199</v>
      </c>
      <c r="C16" s="70" t="s">
        <v>200</v>
      </c>
      <c r="D16" s="59"/>
      <c r="E16" s="60">
        <f>F16+G16</f>
        <v>8000</v>
      </c>
      <c r="F16" s="60">
        <v>8000</v>
      </c>
      <c r="G16" s="60"/>
      <c r="H16" s="60"/>
      <c r="I16" s="71" t="s">
        <v>201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202</v>
      </c>
    </row>
    <row r="17" spans="1:26" ht="39.75" customHeight="1" thickBot="1">
      <c r="A17" s="364" t="s">
        <v>203</v>
      </c>
      <c r="B17" s="365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70" t="s">
        <v>204</v>
      </c>
      <c r="B18" s="371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67" t="s">
        <v>205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9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58" t="s">
        <v>206</v>
      </c>
      <c r="B21" s="359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170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66" t="s">
        <v>171</v>
      </c>
      <c r="R24" s="366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207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66" t="s">
        <v>11</v>
      </c>
      <c r="R27" s="366"/>
      <c r="S27" s="366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12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0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  <mergeCell ref="A11:Z11"/>
    <mergeCell ref="E8:E9"/>
    <mergeCell ref="J6:J9"/>
    <mergeCell ref="E6:H7"/>
    <mergeCell ref="F8:H8"/>
    <mergeCell ref="L8:L9"/>
    <mergeCell ref="I6:I9"/>
    <mergeCell ref="V8:V9"/>
    <mergeCell ref="Z6:Z9"/>
    <mergeCell ref="N6:P7"/>
    <mergeCell ref="A2:Z2"/>
    <mergeCell ref="A6:A9"/>
    <mergeCell ref="B6:B9"/>
    <mergeCell ref="C6:C9"/>
    <mergeCell ref="D6:D9"/>
    <mergeCell ref="Q6:S7"/>
    <mergeCell ref="W8:Y8"/>
    <mergeCell ref="P8:P9"/>
    <mergeCell ref="V6:Y7"/>
    <mergeCell ref="Q8:Q9"/>
    <mergeCell ref="K6:M7"/>
    <mergeCell ref="M8:M9"/>
    <mergeCell ref="K8:K9"/>
    <mergeCell ref="S8:S9"/>
    <mergeCell ref="R8:R9"/>
    <mergeCell ref="T6:U8"/>
    <mergeCell ref="O8:O9"/>
    <mergeCell ref="N8:N9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2021-04-02T08:59:49Z</cp:lastPrinted>
  <dcterms:created xsi:type="dcterms:W3CDTF">2006-09-16T00:00:00Z</dcterms:created>
  <dcterms:modified xsi:type="dcterms:W3CDTF">2021-04-02T09:00:05Z</dcterms:modified>
</cp:coreProperties>
</file>